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grants\Downloads\"/>
    </mc:Choice>
  </mc:AlternateContent>
  <xr:revisionPtr revIDLastSave="0" documentId="8_{826F33D4-AC0C-4EC0-955C-24AD82233A42}" xr6:coauthVersionLast="47" xr6:coauthVersionMax="47" xr10:uidLastSave="{00000000-0000-0000-0000-000000000000}"/>
  <bookViews>
    <workbookView xWindow="2540" yWindow="2540" windowWidth="14400" windowHeight="7360" xr2:uid="{86D5E349-32F2-4174-9E2E-00B7A00CCA2A}"/>
  </bookViews>
  <sheets>
    <sheet name="PWWTP recovery _12 June st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 l="1"/>
  <c r="B107" i="1"/>
  <c r="E88" i="1"/>
  <c r="B88" i="1"/>
  <c r="E69" i="1"/>
  <c r="B69" i="1"/>
  <c r="C107" i="1"/>
  <c r="C88" i="1"/>
  <c r="F88" i="1"/>
  <c r="F69" i="1"/>
  <c r="C69" i="1"/>
  <c r="C50" i="1"/>
  <c r="B50" i="1"/>
  <c r="F50" i="1"/>
  <c r="E50" i="1"/>
  <c r="F31" i="1"/>
  <c r="E31" i="1"/>
  <c r="A20" i="1"/>
  <c r="D20" i="1" s="1"/>
  <c r="A39" i="1" s="1"/>
  <c r="D39" i="1" s="1"/>
  <c r="A58" i="1" s="1"/>
  <c r="D58" i="1" s="1"/>
  <c r="A77" i="1" s="1"/>
  <c r="D77" i="1" s="1"/>
  <c r="A96" i="1" s="1"/>
  <c r="E10" i="1" l="1"/>
  <c r="B105" i="1"/>
  <c r="B100" i="1"/>
  <c r="E81" i="1"/>
  <c r="E83" i="1" s="1"/>
  <c r="F83" i="1" s="1"/>
  <c r="E86" i="1"/>
  <c r="B86" i="1"/>
  <c r="B81" i="1"/>
  <c r="B83" i="1" s="1"/>
  <c r="C83" i="1" s="1"/>
  <c r="E48" i="1"/>
  <c r="B43" i="1"/>
  <c r="B45" i="1" s="1"/>
  <c r="E43" i="1"/>
  <c r="E45" i="1" s="1"/>
  <c r="E67" i="1"/>
  <c r="B67" i="1"/>
  <c r="E62" i="1"/>
  <c r="E64" i="1" s="1"/>
  <c r="B62" i="1"/>
  <c r="B64" i="1" s="1"/>
  <c r="B48" i="1"/>
  <c r="E29" i="1"/>
  <c r="E24" i="1"/>
  <c r="E26" i="1" s="1"/>
  <c r="B26" i="1"/>
  <c r="B31" i="1" s="1"/>
  <c r="C31" i="1" s="1"/>
  <c r="E5" i="1"/>
  <c r="E7" i="1" s="1"/>
  <c r="E12" i="1" s="1"/>
  <c r="B10" i="1"/>
  <c r="B5" i="1"/>
  <c r="B7" i="1" s="1"/>
  <c r="B12" i="1" s="1"/>
  <c r="B102" i="1" l="1"/>
  <c r="C12" i="1"/>
  <c r="C7" i="1"/>
  <c r="F12" i="1"/>
  <c r="C64" i="1"/>
  <c r="F64" i="1"/>
  <c r="C45" i="1"/>
  <c r="F45" i="1"/>
  <c r="F26" i="1"/>
  <c r="C26" i="1"/>
  <c r="F7" i="1"/>
  <c r="C102" i="1" l="1"/>
</calcChain>
</file>

<file path=xl/sharedStrings.xml><?xml version="1.0" encoding="utf-8"?>
<sst xmlns="http://schemas.openxmlformats.org/spreadsheetml/2006/main" count="166" uniqueCount="32">
  <si>
    <t>Day 1</t>
  </si>
  <si>
    <t xml:space="preserve">Day 2 </t>
  </si>
  <si>
    <t>Inflow  from Paraparaumu catchment</t>
  </si>
  <si>
    <t>Inflow from Waikanae</t>
  </si>
  <si>
    <t>TOTAL inflow to the site</t>
  </si>
  <si>
    <t>Treated effluent discharged</t>
  </si>
  <si>
    <t>Consent limit is 18,600 m3/day</t>
  </si>
  <si>
    <t>Bypass  to the pond/ Basin</t>
  </si>
  <si>
    <t>Influent flow to WWTP</t>
  </si>
  <si>
    <t>Recycled treated wastewater to inlet works</t>
  </si>
  <si>
    <t>Treated WW used for cooling condenser / carry water for polymer</t>
  </si>
  <si>
    <t>Pond Capacity (Actual)</t>
  </si>
  <si>
    <t>Rain fall in 24 hours</t>
  </si>
  <si>
    <t>Paraparaumu WWTP</t>
  </si>
  <si>
    <t>Waikanae Beach</t>
  </si>
  <si>
    <t>Day 3</t>
  </si>
  <si>
    <t>Day 4</t>
  </si>
  <si>
    <t>Day 5</t>
  </si>
  <si>
    <t>Day 6</t>
  </si>
  <si>
    <t>Day 7</t>
  </si>
  <si>
    <t>Day 8</t>
  </si>
  <si>
    <t>Day 9</t>
  </si>
  <si>
    <t>Day 10</t>
  </si>
  <si>
    <t>Day 11</t>
  </si>
  <si>
    <t xml:space="preserve">The graph compares the combined inflow from each terminal pump station to the inflow at the inlet of the treatment plant. Any coloured bars above the grey line is overflow to the storm basin. The solid blueline is a cummulative sum of all flows diverted into the stormbasin over the 24 hour period.You will see on Sunday, Council started to pump back effluent through the plant because the greyline (inlet flow) is higher than the coloured bars.
</t>
  </si>
  <si>
    <t>Pond  available capacity as of 11:59 19/08/2022</t>
  </si>
  <si>
    <t xml:space="preserve">Pond  available capacity as of </t>
  </si>
  <si>
    <t>Pond  available capacity as of 11:59 20/08/2022</t>
  </si>
  <si>
    <t>Pond  available capacity as of 11:59 21/08/2022</t>
  </si>
  <si>
    <t>Pond  available capacity as of 11:59 22/08/2022</t>
  </si>
  <si>
    <t>Pond  available capacity as of 11:59 23/08/2022</t>
  </si>
  <si>
    <t>Pond  available capacity as of 11:59 24/08/2022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</si>
</sst>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 &quot;m3/d&quot;"/>
    <numFmt numFmtId="165" formatCode="0.00\ \ &quot;m3&quot;"/>
    <numFmt numFmtId="166" formatCode="0.00\ \ &quot;mm&quot;"/>
    <numFmt numFmtId="167" formatCode="0.0"/>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name val="Calibri"/>
      <family val="2"/>
      <scheme val="minor"/>
    </font>
    <font>
      <b/>
      <sz val="11"/>
      <color rgb="FFFF0000"/>
      <name val="Calibri"/>
      <family val="2"/>
      <scheme val="minor"/>
    </font>
    <font>
      <sz val="11"/>
      <color theme="8"/>
      <name val="Calibri"/>
      <family val="2"/>
      <scheme val="minor"/>
    </font>
    <font>
      <sz val="11"/>
      <color theme="4"/>
      <name val="Calibri"/>
      <family val="2"/>
      <scheme val="minor"/>
    </font>
    <font>
      <sz val="11"/>
      <color theme="9"/>
      <name val="Calibri"/>
      <family val="2"/>
      <scheme val="minor"/>
    </font>
    <font>
      <b/>
      <sz val="11"/>
      <color rgb="FF00B05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3" fillId="0" borderId="1" xfId="0" applyFont="1" applyBorder="1"/>
    <xf numFmtId="0" fontId="2" fillId="0" borderId="0" xfId="0" applyFont="1" applyAlignment="1">
      <alignment horizontal="center" vertical="top" wrapText="1"/>
    </xf>
    <xf numFmtId="0" fontId="0" fillId="0" borderId="0" xfId="0" applyAlignment="1">
      <alignment horizontal="center" vertical="top" wrapText="1"/>
    </xf>
    <xf numFmtId="9" fontId="0" fillId="0" borderId="0" xfId="0" applyNumberFormat="1" applyAlignment="1">
      <alignment horizontal="center" vertical="top" wrapText="1"/>
    </xf>
    <xf numFmtId="10" fontId="0" fillId="0" borderId="0" xfId="2" applyNumberFormat="1" applyFont="1" applyAlignment="1">
      <alignment horizontal="center" vertical="top" wrapText="1"/>
    </xf>
    <xf numFmtId="10" fontId="2" fillId="0" borderId="0" xfId="2" applyNumberFormat="1" applyFont="1" applyAlignment="1">
      <alignment horizontal="center" vertical="top" wrapText="1"/>
    </xf>
    <xf numFmtId="0" fontId="3" fillId="2" borderId="0" xfId="0" applyFont="1" applyFill="1"/>
    <xf numFmtId="0" fontId="0" fillId="2" borderId="0" xfId="0" applyFill="1"/>
    <xf numFmtId="0" fontId="0" fillId="2" borderId="1" xfId="0" applyFill="1" applyBorder="1"/>
    <xf numFmtId="164" fontId="0" fillId="2" borderId="1" xfId="1" applyNumberFormat="1" applyFont="1" applyFill="1" applyBorder="1"/>
    <xf numFmtId="0" fontId="2" fillId="2" borderId="0" xfId="0" applyFont="1" applyFill="1" applyAlignment="1">
      <alignment horizontal="center" vertical="top" wrapText="1"/>
    </xf>
    <xf numFmtId="0" fontId="7" fillId="2" borderId="1" xfId="0" applyFont="1" applyFill="1" applyBorder="1"/>
    <xf numFmtId="10" fontId="0" fillId="2" borderId="0" xfId="2" applyNumberFormat="1" applyFont="1" applyFill="1" applyAlignment="1">
      <alignment horizontal="center" vertical="top" wrapText="1"/>
    </xf>
    <xf numFmtId="164" fontId="0" fillId="2" borderId="1" xfId="0" applyNumberFormat="1" applyFill="1" applyBorder="1"/>
    <xf numFmtId="0" fontId="0" fillId="2" borderId="0" xfId="0" applyFill="1" applyAlignment="1">
      <alignment horizontal="center" vertical="top" wrapText="1"/>
    </xf>
    <xf numFmtId="0" fontId="3" fillId="2" borderId="1" xfId="0" applyFont="1" applyFill="1" applyBorder="1"/>
    <xf numFmtId="0" fontId="6" fillId="2" borderId="0" xfId="0" applyFont="1" applyFill="1" applyAlignment="1">
      <alignment horizontal="center" vertical="top" wrapText="1"/>
    </xf>
    <xf numFmtId="164" fontId="0" fillId="2" borderId="1" xfId="1" applyNumberFormat="1" applyFont="1" applyFill="1" applyBorder="1" applyAlignment="1">
      <alignment vertical="center" wrapText="1"/>
    </xf>
    <xf numFmtId="165" fontId="3" fillId="2" borderId="1" xfId="1" applyNumberFormat="1" applyFont="1" applyFill="1" applyBorder="1"/>
    <xf numFmtId="9" fontId="0" fillId="2" borderId="0" xfId="0" applyNumberFormat="1" applyFill="1" applyAlignment="1">
      <alignment horizontal="center" vertical="top" wrapText="1"/>
    </xf>
    <xf numFmtId="0" fontId="5" fillId="2" borderId="1" xfId="0" applyFont="1" applyFill="1" applyBorder="1" applyAlignment="1">
      <alignment vertical="center" wrapText="1"/>
    </xf>
    <xf numFmtId="165" fontId="0" fillId="2" borderId="1" xfId="0" applyNumberFormat="1" applyFill="1" applyBorder="1"/>
    <xf numFmtId="10" fontId="2" fillId="2" borderId="0" xfId="2" applyNumberFormat="1" applyFont="1" applyFill="1" applyAlignment="1">
      <alignment horizontal="center" vertical="top" wrapText="1"/>
    </xf>
    <xf numFmtId="0" fontId="5" fillId="2" borderId="1" xfId="0" applyFont="1" applyFill="1" applyBorder="1"/>
    <xf numFmtId="164" fontId="0" fillId="3" borderId="1" xfId="1" applyNumberFormat="1" applyFont="1" applyFill="1" applyBorder="1"/>
    <xf numFmtId="164" fontId="3" fillId="3" borderId="1" xfId="1" applyNumberFormat="1" applyFont="1" applyFill="1" applyBorder="1"/>
    <xf numFmtId="166" fontId="0" fillId="3" borderId="1" xfId="0" applyNumberFormat="1" applyFill="1" applyBorder="1"/>
    <xf numFmtId="0" fontId="8" fillId="0" borderId="0" xfId="0" applyFont="1" applyAlignment="1">
      <alignment horizontal="left" vertical="top" wrapText="1"/>
    </xf>
    <xf numFmtId="0" fontId="8" fillId="2" borderId="0" xfId="0" applyFont="1" applyFill="1" applyAlignment="1">
      <alignment horizontal="left" vertical="top" wrapText="1"/>
    </xf>
    <xf numFmtId="0" fontId="0" fillId="4" borderId="0" xfId="0" applyFill="1"/>
    <xf numFmtId="0" fontId="0" fillId="2" borderId="1" xfId="0" applyFill="1" applyBorder="1" applyAlignment="1">
      <alignment vertical="center" wrapText="1"/>
    </xf>
    <xf numFmtId="0" fontId="5" fillId="2" borderId="0" xfId="0" applyFont="1" applyFill="1"/>
    <xf numFmtId="167" fontId="0" fillId="0" borderId="0" xfId="0" applyNumberFormat="1"/>
    <xf numFmtId="0" fontId="0" fillId="0" borderId="2" xfId="0" applyBorder="1"/>
    <xf numFmtId="0" fontId="0" fillId="0" borderId="3" xfId="0" applyBorder="1"/>
    <xf numFmtId="164" fontId="0" fillId="0" borderId="0" xfId="0" applyNumberFormat="1"/>
    <xf numFmtId="164" fontId="2" fillId="0" borderId="0" xfId="0" applyNumberFormat="1" applyFont="1"/>
    <xf numFmtId="164" fontId="5" fillId="2" borderId="1" xfId="0" applyNumberFormat="1" applyFont="1" applyFill="1" applyBorder="1"/>
    <xf numFmtId="164" fontId="9" fillId="2" borderId="1" xfId="0" applyNumberFormat="1" applyFont="1" applyFill="1" applyBorder="1"/>
    <xf numFmtId="0" fontId="0" fillId="5" borderId="0" xfId="0" applyFill="1"/>
    <xf numFmtId="14" fontId="3" fillId="2" borderId="0" xfId="0" applyNumberFormat="1" applyFont="1" applyFill="1" applyAlignment="1">
      <alignment horizontal="right"/>
    </xf>
    <xf numFmtId="14" fontId="3" fillId="2" borderId="0" xfId="0" applyNumberFormat="1" applyFont="1" applyFill="1"/>
    <xf numFmtId="164" fontId="3" fillId="2" borderId="1" xfId="1" applyNumberFormat="1" applyFont="1" applyFill="1" applyBorder="1"/>
    <xf numFmtId="0" fontId="3" fillId="6" borderId="1" xfId="0" applyFont="1" applyFill="1" applyBorder="1"/>
    <xf numFmtId="164" fontId="9" fillId="3" borderId="1" xfId="0" applyNumberFormat="1" applyFont="1" applyFill="1" applyBorder="1"/>
    <xf numFmtId="0" fontId="0" fillId="7" borderId="0" xfId="0" applyFill="1"/>
    <xf numFmtId="0" fontId="0" fillId="0" borderId="0" xfId="0" applyAlignment="1">
      <alignment horizontal="center"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9524</xdr:colOff>
      <xdr:row>0</xdr:row>
      <xdr:rowOff>66675</xdr:rowOff>
    </xdr:from>
    <xdr:to>
      <xdr:col>22</xdr:col>
      <xdr:colOff>15411</xdr:colOff>
      <xdr:row>27</xdr:row>
      <xdr:rowOff>20932</xdr:rowOff>
    </xdr:to>
    <xdr:pic>
      <xdr:nvPicPr>
        <xdr:cNvPr id="3" name="Picture 2">
          <a:extLst>
            <a:ext uri="{FF2B5EF4-FFF2-40B4-BE49-F238E27FC236}">
              <a16:creationId xmlns:a16="http://schemas.microsoft.com/office/drawing/2014/main" id="{EE2BE64A-275F-4B9B-91FF-E2417D90927D}"/>
            </a:ext>
          </a:extLst>
        </xdr:cNvPr>
        <xdr:cNvPicPr>
          <a:picLocks noChangeAspect="1"/>
        </xdr:cNvPicPr>
      </xdr:nvPicPr>
      <xdr:blipFill>
        <a:blip xmlns:r="http://schemas.openxmlformats.org/officeDocument/2006/relationships" r:embed="rId1"/>
        <a:stretch>
          <a:fillRect/>
        </a:stretch>
      </xdr:blipFill>
      <xdr:spPr>
        <a:xfrm>
          <a:off x="11477624" y="66675"/>
          <a:ext cx="10197637" cy="60216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7D72B-01AB-4F88-BEEA-0EBB708247AE}">
  <dimension ref="A1:W113"/>
  <sheetViews>
    <sheetView tabSelected="1" topLeftCell="D97" workbookViewId="0">
      <selection activeCell="F101" sqref="F101"/>
    </sheetView>
  </sheetViews>
  <sheetFormatPr defaultRowHeight="14.5" x14ac:dyDescent="0.35"/>
  <cols>
    <col min="1" max="1" width="27.26953125" customWidth="1"/>
    <col min="2" max="2" width="23.453125" bestFit="1" customWidth="1"/>
    <col min="3" max="3" width="31.453125" bestFit="1" customWidth="1"/>
    <col min="4" max="4" width="31.54296875" customWidth="1"/>
    <col min="5" max="5" width="15.26953125" bestFit="1" customWidth="1"/>
    <col min="6" max="6" width="32.54296875" customWidth="1"/>
    <col min="7" max="7" width="18.54296875" customWidth="1"/>
    <col min="9" max="9" width="14.26953125" bestFit="1" customWidth="1"/>
    <col min="11" max="11" width="14.54296875" customWidth="1"/>
    <col min="12" max="12" width="14.26953125" bestFit="1" customWidth="1"/>
  </cols>
  <sheetData>
    <row r="1" spans="1:6" x14ac:dyDescent="0.35">
      <c r="A1" s="42">
        <v>44792</v>
      </c>
      <c r="B1" s="8"/>
      <c r="C1" s="32" t="s">
        <v>0</v>
      </c>
      <c r="D1" s="42">
        <v>44793</v>
      </c>
      <c r="E1" s="32" t="s">
        <v>1</v>
      </c>
    </row>
    <row r="2" spans="1:6" x14ac:dyDescent="0.35">
      <c r="A2" s="42"/>
      <c r="B2" s="8"/>
      <c r="C2" s="8"/>
      <c r="D2" s="41"/>
      <c r="E2" s="8"/>
    </row>
    <row r="3" spans="1:6" ht="29" x14ac:dyDescent="0.35">
      <c r="A3" s="31" t="s">
        <v>2</v>
      </c>
      <c r="B3" s="25">
        <v>17041.400000000001</v>
      </c>
      <c r="C3" s="8"/>
      <c r="D3" s="31" t="s">
        <v>2</v>
      </c>
      <c r="E3" s="25">
        <v>16288.8</v>
      </c>
    </row>
    <row r="4" spans="1:6" x14ac:dyDescent="0.35">
      <c r="A4" s="9" t="s">
        <v>3</v>
      </c>
      <c r="B4" s="25">
        <v>8524</v>
      </c>
      <c r="C4" s="8"/>
      <c r="D4" s="9" t="s">
        <v>3</v>
      </c>
      <c r="E4" s="25">
        <v>9411</v>
      </c>
    </row>
    <row r="5" spans="1:6" x14ac:dyDescent="0.35">
      <c r="A5" s="1" t="s">
        <v>4</v>
      </c>
      <c r="B5" s="10">
        <f>B3+B4</f>
        <v>25565.4</v>
      </c>
      <c r="C5" s="8"/>
      <c r="D5" s="1" t="s">
        <v>4</v>
      </c>
      <c r="E5" s="10">
        <f>E3+E4</f>
        <v>25699.8</v>
      </c>
    </row>
    <row r="6" spans="1:6" x14ac:dyDescent="0.35">
      <c r="A6" s="9" t="s">
        <v>5</v>
      </c>
      <c r="B6" s="26">
        <v>17862.5</v>
      </c>
      <c r="C6" s="11" t="s">
        <v>6</v>
      </c>
      <c r="D6" s="9" t="s">
        <v>5</v>
      </c>
      <c r="E6" s="26">
        <v>17920.8</v>
      </c>
      <c r="F6" s="2" t="s">
        <v>6</v>
      </c>
    </row>
    <row r="7" spans="1:6" x14ac:dyDescent="0.35">
      <c r="A7" s="12" t="s">
        <v>7</v>
      </c>
      <c r="B7" s="38">
        <f>B5-B6</f>
        <v>7702.9000000000015</v>
      </c>
      <c r="C7" s="13">
        <f>B7/B11</f>
        <v>0.30811600000000006</v>
      </c>
      <c r="D7" s="12" t="s">
        <v>7</v>
      </c>
      <c r="E7" s="38">
        <f>E5-E6</f>
        <v>7779</v>
      </c>
      <c r="F7" s="5">
        <f>E7/E11</f>
        <v>0.31115999999999999</v>
      </c>
    </row>
    <row r="8" spans="1:6" x14ac:dyDescent="0.35">
      <c r="A8" s="9"/>
      <c r="B8" s="14"/>
      <c r="C8" s="15"/>
      <c r="D8" s="9"/>
      <c r="E8" s="14"/>
      <c r="F8" s="3"/>
    </row>
    <row r="9" spans="1:6" x14ac:dyDescent="0.35">
      <c r="A9" s="16" t="s">
        <v>8</v>
      </c>
      <c r="B9" s="25">
        <v>18572.400000000001</v>
      </c>
      <c r="C9" s="15"/>
      <c r="D9" s="16" t="s">
        <v>8</v>
      </c>
      <c r="E9" s="25">
        <v>18708.2</v>
      </c>
      <c r="F9" s="3"/>
    </row>
    <row r="10" spans="1:6" ht="29" x14ac:dyDescent="0.35">
      <c r="A10" s="17" t="s">
        <v>9</v>
      </c>
      <c r="B10" s="18">
        <f>B9-B6</f>
        <v>709.90000000000146</v>
      </c>
      <c r="C10" s="29" t="s">
        <v>10</v>
      </c>
      <c r="D10" s="17" t="s">
        <v>9</v>
      </c>
      <c r="E10" s="18">
        <f>E9-E6</f>
        <v>787.40000000000146</v>
      </c>
      <c r="F10" s="28" t="s">
        <v>10</v>
      </c>
    </row>
    <row r="11" spans="1:6" x14ac:dyDescent="0.35">
      <c r="A11" s="9" t="s">
        <v>11</v>
      </c>
      <c r="B11" s="19">
        <v>25000</v>
      </c>
      <c r="C11" s="20">
        <v>1</v>
      </c>
      <c r="D11" s="9" t="s">
        <v>11</v>
      </c>
      <c r="E11" s="19">
        <v>25000</v>
      </c>
      <c r="F11" s="4">
        <v>1</v>
      </c>
    </row>
    <row r="12" spans="1:6" ht="28.5" customHeight="1" x14ac:dyDescent="0.35">
      <c r="A12" s="21" t="s">
        <v>25</v>
      </c>
      <c r="B12" s="22">
        <f>B11-B7</f>
        <v>17297.099999999999</v>
      </c>
      <c r="C12" s="23">
        <f>B12/B11</f>
        <v>0.69188399999999994</v>
      </c>
      <c r="D12" s="21" t="s">
        <v>27</v>
      </c>
      <c r="E12" s="22">
        <f>E11-E7-B7</f>
        <v>9518.0999999999985</v>
      </c>
      <c r="F12" s="6">
        <f>E12/E11</f>
        <v>0.38072399999999995</v>
      </c>
    </row>
    <row r="13" spans="1:6" x14ac:dyDescent="0.35">
      <c r="A13" s="8"/>
      <c r="B13" s="8"/>
      <c r="C13" s="15"/>
      <c r="D13" s="8"/>
      <c r="E13" s="8"/>
      <c r="F13" s="3"/>
    </row>
    <row r="14" spans="1:6" x14ac:dyDescent="0.35">
      <c r="A14" s="8"/>
      <c r="B14" s="8"/>
      <c r="C14" s="15"/>
      <c r="D14" s="8"/>
      <c r="E14" s="8"/>
      <c r="F14" s="3"/>
    </row>
    <row r="15" spans="1:6" x14ac:dyDescent="0.35">
      <c r="A15" s="24" t="s">
        <v>12</v>
      </c>
      <c r="B15" s="9"/>
      <c r="C15" s="15"/>
      <c r="D15" s="24" t="s">
        <v>12</v>
      </c>
      <c r="E15" s="9"/>
      <c r="F15" s="3"/>
    </row>
    <row r="16" spans="1:6" x14ac:dyDescent="0.35">
      <c r="A16" s="9" t="s">
        <v>13</v>
      </c>
      <c r="B16" s="27">
        <v>41.5</v>
      </c>
      <c r="C16" s="15"/>
      <c r="D16" s="9" t="s">
        <v>13</v>
      </c>
      <c r="E16" s="27">
        <v>34.5</v>
      </c>
      <c r="F16" s="3"/>
    </row>
    <row r="17" spans="1:23" x14ac:dyDescent="0.35">
      <c r="A17" s="9" t="s">
        <v>14</v>
      </c>
      <c r="B17" s="27">
        <v>32</v>
      </c>
      <c r="C17" s="15"/>
      <c r="D17" s="9" t="s">
        <v>14</v>
      </c>
      <c r="E17" s="27">
        <v>27</v>
      </c>
      <c r="F17" s="3"/>
    </row>
    <row r="18" spans="1:23" x14ac:dyDescent="0.35">
      <c r="A18" s="30"/>
      <c r="B18" s="30"/>
      <c r="C18" s="30"/>
      <c r="D18" s="30"/>
      <c r="E18" s="30"/>
    </row>
    <row r="20" spans="1:23" x14ac:dyDescent="0.35">
      <c r="A20" s="42">
        <f>D1+1</f>
        <v>44794</v>
      </c>
      <c r="B20" s="7"/>
      <c r="C20" s="32" t="s">
        <v>15</v>
      </c>
      <c r="D20" s="42">
        <f>A20+1</f>
        <v>44795</v>
      </c>
      <c r="E20" s="32" t="s">
        <v>16</v>
      </c>
    </row>
    <row r="21" spans="1:23" ht="15" thickBot="1" x14ac:dyDescent="0.4">
      <c r="A21" s="42"/>
      <c r="B21" s="8"/>
      <c r="C21" s="8"/>
      <c r="D21" s="42"/>
      <c r="E21" s="8"/>
    </row>
    <row r="22" spans="1:23" ht="26.5" customHeight="1" thickBot="1" x14ac:dyDescent="0.4">
      <c r="A22" s="31" t="s">
        <v>2</v>
      </c>
      <c r="B22" s="25">
        <v>11844.6</v>
      </c>
      <c r="C22" s="8"/>
      <c r="D22" s="31" t="s">
        <v>2</v>
      </c>
      <c r="E22" s="25"/>
      <c r="I22" s="34"/>
      <c r="J22" s="35"/>
      <c r="L22" s="36"/>
    </row>
    <row r="23" spans="1:23" x14ac:dyDescent="0.35">
      <c r="A23" s="9" t="s">
        <v>3</v>
      </c>
      <c r="B23" s="25">
        <v>9836</v>
      </c>
      <c r="C23" s="8"/>
      <c r="D23" s="9" t="s">
        <v>3</v>
      </c>
      <c r="E23" s="25"/>
      <c r="L23" s="36"/>
    </row>
    <row r="24" spans="1:23" x14ac:dyDescent="0.35">
      <c r="A24" s="1" t="s">
        <v>4</v>
      </c>
      <c r="B24" s="10">
        <v>21603.9</v>
      </c>
      <c r="C24" s="8"/>
      <c r="D24" s="44" t="s">
        <v>4</v>
      </c>
      <c r="E24" s="10">
        <f>E22+E23</f>
        <v>0</v>
      </c>
      <c r="I24" s="37"/>
      <c r="L24" s="36"/>
    </row>
    <row r="25" spans="1:23" ht="17.5" customHeight="1" x14ac:dyDescent="0.35">
      <c r="A25" s="9" t="s">
        <v>5</v>
      </c>
      <c r="B25" s="26">
        <v>17583</v>
      </c>
      <c r="C25" s="11" t="s">
        <v>6</v>
      </c>
      <c r="D25" s="9" t="s">
        <v>5</v>
      </c>
      <c r="E25" s="43"/>
      <c r="F25" s="2" t="s">
        <v>6</v>
      </c>
      <c r="L25" s="36"/>
    </row>
    <row r="26" spans="1:23" x14ac:dyDescent="0.35">
      <c r="A26" s="12" t="s">
        <v>7</v>
      </c>
      <c r="B26" s="39">
        <f>B24-B25</f>
        <v>4020.9000000000015</v>
      </c>
      <c r="C26" s="13">
        <f>B26/B30</f>
        <v>0.16083600000000006</v>
      </c>
      <c r="D26" s="12" t="s">
        <v>7</v>
      </c>
      <c r="E26" s="45">
        <f>E24-E25</f>
        <v>0</v>
      </c>
      <c r="F26" s="5">
        <f>E26/E30</f>
        <v>0</v>
      </c>
      <c r="I26" s="36"/>
    </row>
    <row r="27" spans="1:23" x14ac:dyDescent="0.35">
      <c r="A27" s="9"/>
      <c r="B27" s="14"/>
      <c r="C27" s="15"/>
      <c r="D27" s="9"/>
      <c r="E27" s="14"/>
      <c r="F27" s="3"/>
    </row>
    <row r="28" spans="1:23" x14ac:dyDescent="0.35">
      <c r="A28" s="16" t="s">
        <v>8</v>
      </c>
      <c r="B28" s="25">
        <v>17853</v>
      </c>
      <c r="C28" s="15"/>
      <c r="D28" s="16" t="s">
        <v>8</v>
      </c>
      <c r="E28" s="25"/>
      <c r="F28" s="3"/>
      <c r="I28" s="33"/>
    </row>
    <row r="29" spans="1:23" ht="38.25" customHeight="1" x14ac:dyDescent="0.35">
      <c r="A29" s="17" t="s">
        <v>9</v>
      </c>
      <c r="B29" s="18">
        <f>B28-B25</f>
        <v>270</v>
      </c>
      <c r="C29" s="29" t="s">
        <v>10</v>
      </c>
      <c r="D29" s="17" t="s">
        <v>9</v>
      </c>
      <c r="E29" s="18">
        <f>E28-E25</f>
        <v>0</v>
      </c>
      <c r="F29" s="28" t="s">
        <v>10</v>
      </c>
      <c r="H29" s="47" t="s">
        <v>24</v>
      </c>
      <c r="I29" s="47"/>
      <c r="J29" s="47"/>
      <c r="K29" s="47"/>
      <c r="L29" s="47"/>
      <c r="M29" s="47"/>
      <c r="N29" s="47"/>
      <c r="O29" s="47"/>
      <c r="P29" s="47"/>
      <c r="Q29" s="47"/>
      <c r="R29" s="47"/>
      <c r="S29" s="47"/>
      <c r="T29" s="47"/>
      <c r="U29" s="47"/>
      <c r="V29" s="47"/>
      <c r="W29" s="47"/>
    </row>
    <row r="30" spans="1:23" ht="15" customHeight="1" x14ac:dyDescent="0.35">
      <c r="A30" s="9" t="s">
        <v>11</v>
      </c>
      <c r="B30" s="19">
        <v>25000</v>
      </c>
      <c r="C30" s="20">
        <v>1</v>
      </c>
      <c r="D30" s="9" t="s">
        <v>11</v>
      </c>
      <c r="E30" s="19">
        <v>25000</v>
      </c>
      <c r="F30" s="4">
        <v>1</v>
      </c>
      <c r="H30" s="47"/>
      <c r="I30" s="47"/>
      <c r="J30" s="47"/>
      <c r="K30" s="47"/>
      <c r="L30" s="47"/>
      <c r="M30" s="47"/>
      <c r="N30" s="47"/>
      <c r="O30" s="47"/>
      <c r="P30" s="47"/>
      <c r="Q30" s="47"/>
      <c r="R30" s="47"/>
      <c r="S30" s="47"/>
      <c r="T30" s="47"/>
      <c r="U30" s="47"/>
      <c r="V30" s="47"/>
      <c r="W30" s="47"/>
    </row>
    <row r="31" spans="1:23" ht="29" x14ac:dyDescent="0.35">
      <c r="A31" s="21" t="s">
        <v>28</v>
      </c>
      <c r="B31" s="22">
        <f>IF(ISBLANK(B22),"",B30+B26-E7-B7)</f>
        <v>13539</v>
      </c>
      <c r="C31" s="23">
        <f>IF(ISBLANK(B22),"",B31/B30)</f>
        <v>0.54156000000000004</v>
      </c>
      <c r="D31" s="21" t="s">
        <v>29</v>
      </c>
      <c r="E31" s="22" t="str">
        <f>IF(ISBLANK(E22),"",E30-E26-B26-E7-B7)</f>
        <v/>
      </c>
      <c r="F31" s="6" t="str">
        <f>IF(ISBLANK(E22),"",E31/E30)</f>
        <v/>
      </c>
      <c r="H31" s="47"/>
      <c r="I31" s="47"/>
      <c r="J31" s="47"/>
      <c r="K31" s="47"/>
      <c r="L31" s="47"/>
      <c r="M31" s="47"/>
      <c r="N31" s="47"/>
      <c r="O31" s="47"/>
      <c r="P31" s="47"/>
      <c r="Q31" s="47"/>
      <c r="R31" s="47"/>
      <c r="S31" s="47"/>
      <c r="T31" s="47"/>
      <c r="U31" s="47"/>
      <c r="V31" s="47"/>
      <c r="W31" s="47"/>
    </row>
    <row r="32" spans="1:23" x14ac:dyDescent="0.35">
      <c r="A32" s="8"/>
      <c r="B32" s="8"/>
      <c r="C32" s="15"/>
      <c r="D32" s="8"/>
      <c r="E32" s="8"/>
      <c r="F32" s="3"/>
      <c r="H32" s="47"/>
      <c r="I32" s="47"/>
      <c r="J32" s="47"/>
      <c r="K32" s="47"/>
      <c r="L32" s="47"/>
      <c r="M32" s="47"/>
      <c r="N32" s="47"/>
      <c r="O32" s="47"/>
      <c r="P32" s="47"/>
      <c r="Q32" s="47"/>
      <c r="R32" s="47"/>
      <c r="S32" s="47"/>
      <c r="T32" s="47"/>
      <c r="U32" s="47"/>
      <c r="V32" s="47"/>
      <c r="W32" s="47"/>
    </row>
    <row r="33" spans="1:23" x14ac:dyDescent="0.35">
      <c r="A33" s="8"/>
      <c r="B33" s="8"/>
      <c r="C33" s="15"/>
      <c r="D33" s="8"/>
      <c r="E33" s="8"/>
      <c r="F33" s="3"/>
      <c r="H33" s="47"/>
      <c r="I33" s="47"/>
      <c r="J33" s="47"/>
      <c r="K33" s="47"/>
      <c r="L33" s="47"/>
      <c r="M33" s="47"/>
      <c r="N33" s="47"/>
      <c r="O33" s="47"/>
      <c r="P33" s="47"/>
      <c r="Q33" s="47"/>
      <c r="R33" s="47"/>
      <c r="S33" s="47"/>
      <c r="T33" s="47"/>
      <c r="U33" s="47"/>
      <c r="V33" s="47"/>
      <c r="W33" s="47"/>
    </row>
    <row r="34" spans="1:23" x14ac:dyDescent="0.35">
      <c r="A34" s="24" t="s">
        <v>12</v>
      </c>
      <c r="B34" s="9"/>
      <c r="C34" s="15"/>
      <c r="D34" s="24" t="s">
        <v>12</v>
      </c>
      <c r="E34" s="9"/>
      <c r="F34" s="3"/>
      <c r="H34" s="47"/>
      <c r="I34" s="47"/>
      <c r="J34" s="47"/>
      <c r="K34" s="47"/>
      <c r="L34" s="47"/>
      <c r="M34" s="47"/>
      <c r="N34" s="47"/>
      <c r="O34" s="47"/>
      <c r="P34" s="47"/>
      <c r="Q34" s="47"/>
      <c r="R34" s="47"/>
      <c r="S34" s="47"/>
      <c r="T34" s="47"/>
      <c r="U34" s="47"/>
      <c r="V34" s="47"/>
      <c r="W34" s="47"/>
    </row>
    <row r="35" spans="1:23" x14ac:dyDescent="0.35">
      <c r="A35" s="9" t="s">
        <v>13</v>
      </c>
      <c r="B35" s="27">
        <v>7.5</v>
      </c>
      <c r="C35" s="15"/>
      <c r="D35" s="9" t="s">
        <v>13</v>
      </c>
      <c r="E35" s="27">
        <v>0</v>
      </c>
      <c r="F35" s="3"/>
    </row>
    <row r="36" spans="1:23" x14ac:dyDescent="0.35">
      <c r="A36" s="9" t="s">
        <v>14</v>
      </c>
      <c r="B36" s="27">
        <v>7.5</v>
      </c>
      <c r="C36" s="15"/>
      <c r="D36" s="9" t="s">
        <v>14</v>
      </c>
      <c r="E36" s="27">
        <v>0</v>
      </c>
      <c r="F36" s="3"/>
    </row>
    <row r="37" spans="1:23" x14ac:dyDescent="0.35">
      <c r="A37" s="46"/>
      <c r="B37" s="46"/>
      <c r="C37" s="46"/>
      <c r="D37" s="46"/>
      <c r="E37" s="46"/>
    </row>
    <row r="39" spans="1:23" x14ac:dyDescent="0.35">
      <c r="A39" s="42">
        <f>D20+1</f>
        <v>44796</v>
      </c>
      <c r="B39" s="32" t="s">
        <v>17</v>
      </c>
      <c r="C39" s="8"/>
      <c r="D39" s="42">
        <f>A39+1</f>
        <v>44797</v>
      </c>
      <c r="E39" s="32" t="s">
        <v>18</v>
      </c>
    </row>
    <row r="40" spans="1:23" x14ac:dyDescent="0.35">
      <c r="A40" s="42"/>
      <c r="B40" s="8"/>
      <c r="C40" s="8"/>
      <c r="D40" s="42"/>
      <c r="E40" s="8"/>
    </row>
    <row r="41" spans="1:23" ht="29" x14ac:dyDescent="0.35">
      <c r="A41" s="31" t="s">
        <v>2</v>
      </c>
      <c r="B41" s="25"/>
      <c r="C41" s="8"/>
      <c r="D41" s="31" t="s">
        <v>2</v>
      </c>
      <c r="E41" s="25"/>
    </row>
    <row r="42" spans="1:23" x14ac:dyDescent="0.35">
      <c r="A42" s="9" t="s">
        <v>3</v>
      </c>
      <c r="B42" s="25"/>
      <c r="C42" s="8"/>
      <c r="D42" s="9" t="s">
        <v>3</v>
      </c>
      <c r="E42" s="25"/>
    </row>
    <row r="43" spans="1:23" x14ac:dyDescent="0.35">
      <c r="A43" s="44" t="s">
        <v>4</v>
      </c>
      <c r="B43" s="10">
        <f>B41+B42</f>
        <v>0</v>
      </c>
      <c r="C43" s="8"/>
      <c r="D43" s="44" t="s">
        <v>4</v>
      </c>
      <c r="E43" s="10">
        <f>E41+E42</f>
        <v>0</v>
      </c>
    </row>
    <row r="44" spans="1:23" x14ac:dyDescent="0.35">
      <c r="A44" s="9" t="s">
        <v>5</v>
      </c>
      <c r="B44" s="26"/>
      <c r="C44" s="11" t="s">
        <v>6</v>
      </c>
      <c r="D44" s="9" t="s">
        <v>5</v>
      </c>
      <c r="E44" s="26"/>
      <c r="F44" s="2" t="s">
        <v>6</v>
      </c>
    </row>
    <row r="45" spans="1:23" x14ac:dyDescent="0.35">
      <c r="A45" s="12" t="s">
        <v>7</v>
      </c>
      <c r="B45" s="39">
        <f>B43-B44</f>
        <v>0</v>
      </c>
      <c r="C45" s="13">
        <f>B45/B49</f>
        <v>0</v>
      </c>
      <c r="D45" s="12" t="s">
        <v>7</v>
      </c>
      <c r="E45" s="39">
        <f>E43-E44</f>
        <v>0</v>
      </c>
      <c r="F45" s="5">
        <f>E45/E49</f>
        <v>0</v>
      </c>
    </row>
    <row r="46" spans="1:23" x14ac:dyDescent="0.35">
      <c r="A46" s="9"/>
      <c r="B46" s="14"/>
      <c r="C46" s="15"/>
      <c r="D46" s="9"/>
      <c r="E46" s="14"/>
      <c r="F46" s="3"/>
    </row>
    <row r="47" spans="1:23" x14ac:dyDescent="0.35">
      <c r="A47" s="16" t="s">
        <v>8</v>
      </c>
      <c r="B47" s="25"/>
      <c r="C47" s="15"/>
      <c r="D47" s="16" t="s">
        <v>8</v>
      </c>
      <c r="E47" s="25"/>
      <c r="F47" s="3"/>
    </row>
    <row r="48" spans="1:23" ht="29" x14ac:dyDescent="0.35">
      <c r="A48" s="17" t="s">
        <v>9</v>
      </c>
      <c r="B48" s="18">
        <f>B47-B44</f>
        <v>0</v>
      </c>
      <c r="C48" s="29" t="s">
        <v>10</v>
      </c>
      <c r="D48" s="17" t="s">
        <v>9</v>
      </c>
      <c r="E48" s="18">
        <f>E47-E44</f>
        <v>0</v>
      </c>
      <c r="F48" s="28" t="s">
        <v>10</v>
      </c>
    </row>
    <row r="49" spans="1:6" x14ac:dyDescent="0.35">
      <c r="A49" s="9" t="s">
        <v>11</v>
      </c>
      <c r="B49" s="19">
        <v>25000</v>
      </c>
      <c r="C49" s="20">
        <v>1</v>
      </c>
      <c r="D49" s="9" t="s">
        <v>11</v>
      </c>
      <c r="E49" s="19">
        <v>25000</v>
      </c>
      <c r="F49" s="4">
        <v>1</v>
      </c>
    </row>
    <row r="50" spans="1:6" ht="29" x14ac:dyDescent="0.35">
      <c r="A50" s="21" t="s">
        <v>30</v>
      </c>
      <c r="B50" s="22" t="str">
        <f>IF(ISBLANK(B41),"",B49-$B$45-$E$26-$B$26-$E$7-$B$7)</f>
        <v/>
      </c>
      <c r="C50" s="23" t="str">
        <f>IF(ISBLANK(B41),"",B50/B49)</f>
        <v/>
      </c>
      <c r="D50" s="21" t="s">
        <v>31</v>
      </c>
      <c r="E50" s="22" t="str">
        <f>IF(ISBLANK(E41),"",E49-E45-B45-E26-B26)</f>
        <v/>
      </c>
      <c r="F50" s="6" t="str">
        <f>IF(ISBLANK(E41),"",E50/E49)</f>
        <v/>
      </c>
    </row>
    <row r="51" spans="1:6" x14ac:dyDescent="0.35">
      <c r="A51" s="8"/>
      <c r="B51" s="8"/>
      <c r="C51" s="15"/>
      <c r="D51" s="8"/>
      <c r="E51" s="8"/>
      <c r="F51" s="3"/>
    </row>
    <row r="52" spans="1:6" x14ac:dyDescent="0.35">
      <c r="A52" s="8"/>
      <c r="B52" s="8"/>
      <c r="C52" s="15"/>
      <c r="D52" s="8"/>
      <c r="E52" s="8"/>
      <c r="F52" s="3"/>
    </row>
    <row r="53" spans="1:6" x14ac:dyDescent="0.35">
      <c r="A53" s="24" t="s">
        <v>12</v>
      </c>
      <c r="B53" s="9"/>
      <c r="C53" s="15"/>
      <c r="D53" s="24" t="s">
        <v>12</v>
      </c>
      <c r="E53" s="9"/>
      <c r="F53" s="3"/>
    </row>
    <row r="54" spans="1:6" x14ac:dyDescent="0.35">
      <c r="A54" s="9" t="s">
        <v>13</v>
      </c>
      <c r="B54" s="27">
        <v>0</v>
      </c>
      <c r="C54" s="15"/>
      <c r="D54" s="9" t="s">
        <v>13</v>
      </c>
      <c r="E54" s="27">
        <v>0</v>
      </c>
      <c r="F54" s="3"/>
    </row>
    <row r="55" spans="1:6" x14ac:dyDescent="0.35">
      <c r="A55" s="9" t="s">
        <v>14</v>
      </c>
      <c r="B55" s="27">
        <v>0</v>
      </c>
      <c r="C55" s="15"/>
      <c r="D55" s="9" t="s">
        <v>14</v>
      </c>
      <c r="E55" s="27">
        <v>0</v>
      </c>
      <c r="F55" s="3"/>
    </row>
    <row r="56" spans="1:6" x14ac:dyDescent="0.35">
      <c r="A56" s="46"/>
      <c r="B56" s="46"/>
      <c r="C56" s="46"/>
      <c r="D56" s="46"/>
      <c r="E56" s="46"/>
    </row>
    <row r="58" spans="1:6" x14ac:dyDescent="0.35">
      <c r="A58" s="42">
        <f>D39+1</f>
        <v>44798</v>
      </c>
      <c r="B58" s="32" t="s">
        <v>19</v>
      </c>
      <c r="C58" s="8"/>
      <c r="D58" s="42">
        <f>A58+1</f>
        <v>44799</v>
      </c>
      <c r="E58" s="32" t="s">
        <v>20</v>
      </c>
    </row>
    <row r="59" spans="1:6" x14ac:dyDescent="0.35">
      <c r="A59" s="42"/>
      <c r="B59" s="8"/>
      <c r="C59" s="8"/>
      <c r="D59" s="8"/>
      <c r="E59" s="8"/>
    </row>
    <row r="60" spans="1:6" ht="29" x14ac:dyDescent="0.35">
      <c r="A60" s="31" t="s">
        <v>2</v>
      </c>
      <c r="B60" s="25"/>
      <c r="C60" s="8"/>
      <c r="D60" s="31" t="s">
        <v>2</v>
      </c>
      <c r="E60" s="25"/>
    </row>
    <row r="61" spans="1:6" x14ac:dyDescent="0.35">
      <c r="A61" s="9" t="s">
        <v>3</v>
      </c>
      <c r="B61" s="25"/>
      <c r="C61" s="8"/>
      <c r="D61" s="9" t="s">
        <v>3</v>
      </c>
      <c r="E61" s="25"/>
    </row>
    <row r="62" spans="1:6" x14ac:dyDescent="0.35">
      <c r="A62" s="44" t="s">
        <v>4</v>
      </c>
      <c r="B62" s="10">
        <f>B60+B61</f>
        <v>0</v>
      </c>
      <c r="C62" s="8"/>
      <c r="D62" s="44" t="s">
        <v>4</v>
      </c>
      <c r="E62" s="10">
        <f>E60+E61</f>
        <v>0</v>
      </c>
    </row>
    <row r="63" spans="1:6" x14ac:dyDescent="0.35">
      <c r="A63" s="9" t="s">
        <v>5</v>
      </c>
      <c r="B63" s="26"/>
      <c r="C63" s="11" t="s">
        <v>6</v>
      </c>
      <c r="D63" s="9" t="s">
        <v>5</v>
      </c>
      <c r="E63" s="26"/>
      <c r="F63" s="2" t="s">
        <v>6</v>
      </c>
    </row>
    <row r="64" spans="1:6" x14ac:dyDescent="0.35">
      <c r="A64" s="12" t="s">
        <v>7</v>
      </c>
      <c r="B64" s="38">
        <f>B62-B63</f>
        <v>0</v>
      </c>
      <c r="C64" s="13">
        <f>B64/B68</f>
        <v>0</v>
      </c>
      <c r="D64" s="12" t="s">
        <v>7</v>
      </c>
      <c r="E64" s="39">
        <f>E62-E63</f>
        <v>0</v>
      </c>
      <c r="F64" s="5">
        <f>E64/E68</f>
        <v>0</v>
      </c>
    </row>
    <row r="65" spans="1:6" x14ac:dyDescent="0.35">
      <c r="A65" s="9"/>
      <c r="B65" s="14"/>
      <c r="C65" s="15"/>
      <c r="D65" s="9"/>
      <c r="E65" s="14"/>
      <c r="F65" s="3"/>
    </row>
    <row r="66" spans="1:6" x14ac:dyDescent="0.35">
      <c r="A66" s="16" t="s">
        <v>8</v>
      </c>
      <c r="B66" s="25"/>
      <c r="C66" s="15"/>
      <c r="D66" s="16" t="s">
        <v>8</v>
      </c>
      <c r="E66" s="25"/>
      <c r="F66" s="3"/>
    </row>
    <row r="67" spans="1:6" ht="29" x14ac:dyDescent="0.35">
      <c r="A67" s="17" t="s">
        <v>9</v>
      </c>
      <c r="B67" s="18">
        <f>B66-B63</f>
        <v>0</v>
      </c>
      <c r="C67" s="29" t="s">
        <v>10</v>
      </c>
      <c r="D67" s="17" t="s">
        <v>9</v>
      </c>
      <c r="E67" s="18">
        <f>E66-E63</f>
        <v>0</v>
      </c>
      <c r="F67" s="28" t="s">
        <v>10</v>
      </c>
    </row>
    <row r="68" spans="1:6" x14ac:dyDescent="0.35">
      <c r="A68" s="9" t="s">
        <v>11</v>
      </c>
      <c r="B68" s="19">
        <v>25000</v>
      </c>
      <c r="C68" s="20">
        <v>1</v>
      </c>
      <c r="D68" s="9" t="s">
        <v>11</v>
      </c>
      <c r="E68" s="19">
        <v>25000</v>
      </c>
      <c r="F68" s="4">
        <v>1</v>
      </c>
    </row>
    <row r="69" spans="1:6" x14ac:dyDescent="0.35">
      <c r="A69" s="21" t="s">
        <v>26</v>
      </c>
      <c r="B69" s="22" t="str">
        <f>IF(ISBLANK(B60),"",B68-$B$45-$E$26-$B$26-$E$7-$B$7-$E$45-$B$64)</f>
        <v/>
      </c>
      <c r="C69" s="23" t="str">
        <f>IF(ISBLANK(B60),"",B69/B68)</f>
        <v/>
      </c>
      <c r="D69" s="21" t="s">
        <v>26</v>
      </c>
      <c r="E69" s="22" t="str">
        <f>IF(ISBLANK(E60),"",E68-$B$45-$E$26-$B$26-$E$7-$B$7-$E$45-$B$64-$E$64)</f>
        <v/>
      </c>
      <c r="F69" s="6" t="str">
        <f>IF(ISBLANK(E60),"",E69/E68)</f>
        <v/>
      </c>
    </row>
    <row r="70" spans="1:6" x14ac:dyDescent="0.35">
      <c r="A70" s="8"/>
      <c r="B70" s="8"/>
      <c r="C70" s="15"/>
      <c r="D70" s="8"/>
      <c r="E70" s="8"/>
      <c r="F70" s="3"/>
    </row>
    <row r="71" spans="1:6" x14ac:dyDescent="0.35">
      <c r="A71" s="8"/>
      <c r="B71" s="8"/>
      <c r="C71" s="15"/>
      <c r="D71" s="8"/>
      <c r="E71" s="8"/>
      <c r="F71" s="3"/>
    </row>
    <row r="72" spans="1:6" x14ac:dyDescent="0.35">
      <c r="A72" s="24" t="s">
        <v>12</v>
      </c>
      <c r="B72" s="9"/>
      <c r="C72" s="15"/>
      <c r="D72" s="24" t="s">
        <v>12</v>
      </c>
      <c r="E72" s="9"/>
      <c r="F72" s="3"/>
    </row>
    <row r="73" spans="1:6" x14ac:dyDescent="0.35">
      <c r="A73" s="9" t="s">
        <v>13</v>
      </c>
      <c r="B73" s="27"/>
      <c r="C73" s="15"/>
      <c r="D73" s="9" t="s">
        <v>13</v>
      </c>
      <c r="E73" s="27"/>
      <c r="F73" s="3"/>
    </row>
    <row r="74" spans="1:6" x14ac:dyDescent="0.35">
      <c r="A74" s="9" t="s">
        <v>14</v>
      </c>
      <c r="B74" s="27"/>
      <c r="C74" s="15"/>
      <c r="D74" s="9" t="s">
        <v>14</v>
      </c>
      <c r="E74" s="27"/>
      <c r="F74" s="3"/>
    </row>
    <row r="75" spans="1:6" x14ac:dyDescent="0.35">
      <c r="A75" s="46"/>
      <c r="B75" s="46"/>
      <c r="C75" s="46"/>
      <c r="D75" s="46"/>
      <c r="E75" s="46"/>
    </row>
    <row r="77" spans="1:6" x14ac:dyDescent="0.35">
      <c r="A77" s="42">
        <f>D58+1</f>
        <v>44800</v>
      </c>
      <c r="B77" s="32" t="s">
        <v>21</v>
      </c>
      <c r="C77" s="8"/>
      <c r="D77" s="42">
        <f>A77+1</f>
        <v>44801</v>
      </c>
      <c r="E77" s="32" t="s">
        <v>22</v>
      </c>
    </row>
    <row r="78" spans="1:6" x14ac:dyDescent="0.35">
      <c r="A78" s="8"/>
      <c r="B78" s="8"/>
      <c r="C78" s="8"/>
      <c r="D78" s="8"/>
      <c r="E78" s="8"/>
    </row>
    <row r="79" spans="1:6" ht="29" x14ac:dyDescent="0.35">
      <c r="A79" s="31" t="s">
        <v>2</v>
      </c>
      <c r="B79" s="25"/>
      <c r="C79" s="8"/>
      <c r="D79" s="31" t="s">
        <v>2</v>
      </c>
      <c r="E79" s="25"/>
    </row>
    <row r="80" spans="1:6" x14ac:dyDescent="0.35">
      <c r="A80" s="9" t="s">
        <v>3</v>
      </c>
      <c r="B80" s="25"/>
      <c r="C80" s="8"/>
      <c r="D80" s="9" t="s">
        <v>3</v>
      </c>
      <c r="E80" s="25"/>
    </row>
    <row r="81" spans="1:6" x14ac:dyDescent="0.35">
      <c r="A81" s="44" t="s">
        <v>4</v>
      </c>
      <c r="B81" s="10">
        <f>B79+B80</f>
        <v>0</v>
      </c>
      <c r="C81" s="8"/>
      <c r="D81" s="44" t="s">
        <v>4</v>
      </c>
      <c r="E81" s="10">
        <f>E79+E80</f>
        <v>0</v>
      </c>
    </row>
    <row r="82" spans="1:6" x14ac:dyDescent="0.35">
      <c r="A82" s="9" t="s">
        <v>5</v>
      </c>
      <c r="B82" s="26"/>
      <c r="C82" s="11" t="s">
        <v>6</v>
      </c>
      <c r="D82" s="9" t="s">
        <v>5</v>
      </c>
      <c r="E82" s="26"/>
      <c r="F82" s="2" t="s">
        <v>6</v>
      </c>
    </row>
    <row r="83" spans="1:6" x14ac:dyDescent="0.35">
      <c r="A83" s="12" t="s">
        <v>7</v>
      </c>
      <c r="B83" s="39">
        <f>B81-B82</f>
        <v>0</v>
      </c>
      <c r="C83" s="13">
        <f>B83/B87</f>
        <v>0</v>
      </c>
      <c r="D83" s="12" t="s">
        <v>7</v>
      </c>
      <c r="E83" s="39">
        <f>E81-E82</f>
        <v>0</v>
      </c>
      <c r="F83" s="5">
        <f>E83/E87</f>
        <v>0</v>
      </c>
    </row>
    <row r="84" spans="1:6" x14ac:dyDescent="0.35">
      <c r="A84" s="9"/>
      <c r="B84" s="14"/>
      <c r="C84" s="15"/>
      <c r="D84" s="9"/>
      <c r="E84" s="14"/>
      <c r="F84" s="3"/>
    </row>
    <row r="85" spans="1:6" x14ac:dyDescent="0.35">
      <c r="A85" s="16" t="s">
        <v>8</v>
      </c>
      <c r="B85" s="25"/>
      <c r="C85" s="15"/>
      <c r="D85" s="16" t="s">
        <v>8</v>
      </c>
      <c r="E85" s="25"/>
      <c r="F85" s="3"/>
    </row>
    <row r="86" spans="1:6" ht="29" x14ac:dyDescent="0.35">
      <c r="A86" s="17" t="s">
        <v>9</v>
      </c>
      <c r="B86" s="18">
        <f>B85-B82</f>
        <v>0</v>
      </c>
      <c r="C86" s="29" t="s">
        <v>10</v>
      </c>
      <c r="D86" s="17" t="s">
        <v>9</v>
      </c>
      <c r="E86" s="18">
        <f>E85-E82</f>
        <v>0</v>
      </c>
      <c r="F86" s="28" t="s">
        <v>10</v>
      </c>
    </row>
    <row r="87" spans="1:6" x14ac:dyDescent="0.35">
      <c r="A87" s="9" t="s">
        <v>11</v>
      </c>
      <c r="B87" s="19">
        <v>25000</v>
      </c>
      <c r="C87" s="20">
        <v>1</v>
      </c>
      <c r="D87" s="9" t="s">
        <v>11</v>
      </c>
      <c r="E87" s="19">
        <v>25000</v>
      </c>
      <c r="F87" s="4">
        <v>1</v>
      </c>
    </row>
    <row r="88" spans="1:6" x14ac:dyDescent="0.35">
      <c r="A88" s="21" t="s">
        <v>26</v>
      </c>
      <c r="B88" s="22" t="str">
        <f>IF(ISBLANK(B79),"",B87-$B$45-$E$26-$B$26-$E$7-$B$7-$E$45-$B$64-$E$64-$B$83)</f>
        <v/>
      </c>
      <c r="C88" s="23" t="str">
        <f>IF(ISBLANK(B79),"",B88/B87)</f>
        <v/>
      </c>
      <c r="D88" s="21" t="s">
        <v>26</v>
      </c>
      <c r="E88" s="22" t="str">
        <f>IF(ISBLANK(E79),"",E87-$B$45-$E$26-$B$26-$E$7-$B$7-$E$45-$B$64-$E$64-$B$83-$E$83)</f>
        <v/>
      </c>
      <c r="F88" s="6" t="str">
        <f>IF(ISBLANK(E79),"",E88/E87)</f>
        <v/>
      </c>
    </row>
    <row r="89" spans="1:6" x14ac:dyDescent="0.35">
      <c r="A89" s="8"/>
      <c r="B89" s="8"/>
      <c r="C89" s="15"/>
      <c r="D89" s="8"/>
      <c r="E89" s="8"/>
    </row>
    <row r="90" spans="1:6" x14ac:dyDescent="0.35">
      <c r="A90" s="8"/>
      <c r="B90" s="8"/>
      <c r="C90" s="15"/>
      <c r="D90" s="8"/>
      <c r="E90" s="8"/>
      <c r="F90" s="3"/>
    </row>
    <row r="91" spans="1:6" x14ac:dyDescent="0.35">
      <c r="A91" s="24" t="s">
        <v>12</v>
      </c>
      <c r="B91" s="9"/>
      <c r="C91" s="15"/>
      <c r="D91" s="24" t="s">
        <v>12</v>
      </c>
      <c r="E91" s="9"/>
      <c r="F91" s="3"/>
    </row>
    <row r="92" spans="1:6" x14ac:dyDescent="0.35">
      <c r="A92" s="9" t="s">
        <v>13</v>
      </c>
      <c r="B92" s="27"/>
      <c r="C92" s="15"/>
      <c r="D92" s="9" t="s">
        <v>13</v>
      </c>
      <c r="E92" s="27"/>
      <c r="F92" s="3"/>
    </row>
    <row r="93" spans="1:6" x14ac:dyDescent="0.35">
      <c r="A93" s="9" t="s">
        <v>14</v>
      </c>
      <c r="B93" s="27"/>
      <c r="C93" s="15"/>
      <c r="D93" s="9" t="s">
        <v>14</v>
      </c>
      <c r="E93" s="27"/>
      <c r="F93" s="3"/>
    </row>
    <row r="94" spans="1:6" x14ac:dyDescent="0.35">
      <c r="A94" s="46"/>
      <c r="B94" s="46"/>
      <c r="C94" s="46"/>
      <c r="D94" s="46"/>
      <c r="E94" s="46"/>
    </row>
    <row r="96" spans="1:6" x14ac:dyDescent="0.35">
      <c r="A96" s="42">
        <f>D77+1</f>
        <v>44802</v>
      </c>
      <c r="B96" s="32" t="s">
        <v>23</v>
      </c>
      <c r="C96" s="8"/>
    </row>
    <row r="97" spans="1:4" x14ac:dyDescent="0.35">
      <c r="A97" s="8"/>
      <c r="B97" s="8"/>
      <c r="C97" s="8"/>
    </row>
    <row r="98" spans="1:4" ht="29" x14ac:dyDescent="0.35">
      <c r="A98" s="31" t="s">
        <v>2</v>
      </c>
      <c r="B98" s="25"/>
      <c r="C98" s="8"/>
    </row>
    <row r="99" spans="1:4" x14ac:dyDescent="0.35">
      <c r="A99" s="9" t="s">
        <v>3</v>
      </c>
      <c r="B99" s="25"/>
      <c r="C99" s="8"/>
    </row>
    <row r="100" spans="1:4" x14ac:dyDescent="0.35">
      <c r="A100" s="44" t="s">
        <v>4</v>
      </c>
      <c r="B100" s="10">
        <f>B98+B99</f>
        <v>0</v>
      </c>
      <c r="C100" s="8"/>
    </row>
    <row r="101" spans="1:4" x14ac:dyDescent="0.35">
      <c r="A101" s="9" t="s">
        <v>5</v>
      </c>
      <c r="B101" s="26"/>
      <c r="C101" s="11" t="s">
        <v>6</v>
      </c>
    </row>
    <row r="102" spans="1:4" x14ac:dyDescent="0.35">
      <c r="A102" s="12" t="s">
        <v>7</v>
      </c>
      <c r="B102" s="39">
        <f>B100-B101</f>
        <v>0</v>
      </c>
      <c r="C102" s="13">
        <f>B102/B106</f>
        <v>0</v>
      </c>
    </row>
    <row r="103" spans="1:4" x14ac:dyDescent="0.35">
      <c r="A103" s="9"/>
      <c r="B103" s="14"/>
      <c r="C103" s="15"/>
    </row>
    <row r="104" spans="1:4" x14ac:dyDescent="0.35">
      <c r="A104" s="16" t="s">
        <v>8</v>
      </c>
      <c r="B104" s="25"/>
      <c r="C104" s="15"/>
    </row>
    <row r="105" spans="1:4" ht="29" x14ac:dyDescent="0.35">
      <c r="A105" s="17" t="s">
        <v>9</v>
      </c>
      <c r="B105" s="18">
        <f>B104-B101</f>
        <v>0</v>
      </c>
      <c r="C105" s="29" t="s">
        <v>10</v>
      </c>
    </row>
    <row r="106" spans="1:4" x14ac:dyDescent="0.35">
      <c r="A106" s="9" t="s">
        <v>11</v>
      </c>
      <c r="B106" s="19">
        <v>25000</v>
      </c>
      <c r="C106" s="20">
        <v>1</v>
      </c>
    </row>
    <row r="107" spans="1:4" x14ac:dyDescent="0.35">
      <c r="A107" s="21" t="s">
        <v>26</v>
      </c>
      <c r="B107" s="22" t="str">
        <f>IF(ISBLANK(B98),"",B106-$B$45-$E$26-$B$26-$E$7-$B$7-$E$45-$B$64-$E$64-$B$83-$E$83-$B$102)</f>
        <v/>
      </c>
      <c r="C107" s="23" t="str">
        <f>IF(ISBLANK(B98),"",B107/B106)</f>
        <v/>
      </c>
      <c r="D107" s="40"/>
    </row>
    <row r="108" spans="1:4" x14ac:dyDescent="0.35">
      <c r="A108" s="8"/>
      <c r="B108" s="8"/>
      <c r="C108" s="15"/>
    </row>
    <row r="109" spans="1:4" x14ac:dyDescent="0.35">
      <c r="A109" s="8"/>
      <c r="B109" s="8"/>
      <c r="C109" s="15"/>
    </row>
    <row r="110" spans="1:4" x14ac:dyDescent="0.35">
      <c r="A110" s="24" t="s">
        <v>12</v>
      </c>
      <c r="B110" s="9"/>
      <c r="C110" s="15"/>
    </row>
    <row r="111" spans="1:4" x14ac:dyDescent="0.35">
      <c r="A111" s="9" t="s">
        <v>13</v>
      </c>
      <c r="B111" s="27"/>
      <c r="C111" s="15"/>
    </row>
    <row r="112" spans="1:4" x14ac:dyDescent="0.35">
      <c r="A112" s="9" t="s">
        <v>14</v>
      </c>
      <c r="B112" s="27"/>
      <c r="C112" s="15"/>
    </row>
    <row r="113" spans="1:3" x14ac:dyDescent="0.35">
      <c r="A113" s="46"/>
      <c r="B113" s="46"/>
      <c r="C113" s="46"/>
    </row>
  </sheetData>
  <mergeCells count="1">
    <mergeCell ref="H29:W34"/>
  </mergeCells>
  <phoneticPr fontId="4"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D1971AF4B114B24FAC9DABBC75F22073" ma:contentTypeVersion="127" ma:contentTypeDescription="Create a new document." ma:contentTypeScope="" ma:versionID="c40edf9ba7423085b51e69e01f8933fd">
  <xsd:schema xmlns:xsd="http://www.w3.org/2001/XMLSchema" xmlns:xs="http://www.w3.org/2001/XMLSchema" xmlns:p="http://schemas.microsoft.com/office/2006/metadata/properties" xmlns:ns2="c57829de-8910-4973-aa9c-7bf3119b1a69" xmlns:ns3="15ffb055-6eb4-45a1-bc20-bf2ac0d420da" xmlns:ns4="44f1fc5f-b325-4eee-aff1-f819b799bcaf" xmlns:ns5="4f9c820c-e7e2-444d-97ee-45f2b3485c1d" xmlns:ns6="725c79e5-42ce-4aa0-ac78-b6418001f0d2" xmlns:ns7="c91a514c-9034-4fa3-897a-8352025b26ed" xmlns:ns8="55bcd593-d4c7-4359-a33f-8fe16413171d" xmlns:ns9="5bd205ad-2945-4b0f-982a-48f644879018" xmlns:ns10="70f08c19-8c6a-4a1c-ad66-5f41cae03708" targetNamespace="http://schemas.microsoft.com/office/2006/metadata/properties" ma:root="true" ma:fieldsID="220629f3c51f6c967bc14f7017cda910" ns2:_="" ns3:_="" ns4:_="" ns5:_="" ns6:_="" ns7:_="" ns8:_="" ns9:_="" ns10:_="">
    <xsd:import namespace="c57829de-8910-4973-aa9c-7bf3119b1a69"/>
    <xsd:import namespace="15ffb055-6eb4-45a1-bc20-bf2ac0d420da"/>
    <xsd:import namespace="44f1fc5f-b325-4eee-aff1-f819b799bcaf"/>
    <xsd:import namespace="4f9c820c-e7e2-444d-97ee-45f2b3485c1d"/>
    <xsd:import namespace="725c79e5-42ce-4aa0-ac78-b6418001f0d2"/>
    <xsd:import namespace="c91a514c-9034-4fa3-897a-8352025b26ed"/>
    <xsd:import namespace="55bcd593-d4c7-4359-a33f-8fe16413171d"/>
    <xsd:import namespace="5bd205ad-2945-4b0f-982a-48f644879018"/>
    <xsd:import namespace="70f08c19-8c6a-4a1c-ad66-5f41cae037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KeyWords" minOccurs="0"/>
                <xsd:element ref="ns4:Comments" minOccurs="0"/>
                <xsd:element ref="ns5:DocumentType" minOccurs="0"/>
                <xsd:element ref="ns5:Narrative" minOccurs="0"/>
                <xsd:element ref="ns3:SecurityClassification" minOccurs="0"/>
                <xsd:element ref="ns5:Subactivity" minOccurs="0"/>
                <xsd:element ref="ns5:Case" minOccurs="0"/>
                <xsd:element ref="ns5:RelatedPeople" minOccurs="0"/>
                <xsd:element ref="ns5:CategoryName" minOccurs="0"/>
                <xsd:element ref="ns5:CategoryValue" minOccurs="0"/>
                <xsd:element ref="ns5:BusinessValue" minOccurs="0"/>
                <xsd:element ref="ns5:FunctionGroup" minOccurs="0"/>
                <xsd:element ref="ns5:Function" minOccurs="0"/>
                <xsd:element ref="ns5:PRAType" minOccurs="0"/>
                <xsd:element ref="ns5:PRADate1" minOccurs="0"/>
                <xsd:element ref="ns5:PRADate2" minOccurs="0"/>
                <xsd:element ref="ns5:PRADate3" minOccurs="0"/>
                <xsd:element ref="ns5:PRADateDisposal" minOccurs="0"/>
                <xsd:element ref="ns5:PRADateTrigger" minOccurs="0"/>
                <xsd:element ref="ns5:PRAText1" minOccurs="0"/>
                <xsd:element ref="ns5:PRAText2" minOccurs="0"/>
                <xsd:element ref="ns5:PRAText3" minOccurs="0"/>
                <xsd:element ref="ns5:PRAText4" minOccurs="0"/>
                <xsd:element ref="ns5:PRAText5" minOccurs="0"/>
                <xsd:element ref="ns5:AggregationStatus" minOccurs="0"/>
                <xsd:element ref="ns5:Project" minOccurs="0"/>
                <xsd:element ref="ns5:Activity" minOccurs="0"/>
                <xsd:element ref="ns6:AggregationNarrative" minOccurs="0"/>
                <xsd:element ref="ns7:Channel" minOccurs="0"/>
                <xsd:element ref="ns7:Team" minOccurs="0"/>
                <xsd:element ref="ns7:Level2" minOccurs="0"/>
                <xsd:element ref="ns7:Level3" minOccurs="0"/>
                <xsd:element ref="ns7:Year" minOccurs="0"/>
                <xsd:element ref="ns2:ServiceRequestNumber" minOccurs="0"/>
                <xsd:element ref="ns8:InternalOnly" minOccurs="0"/>
                <xsd:element ref="ns2:FilePath" minOccurs="0"/>
                <xsd:element ref="ns2:FolderPath" minOccurs="0"/>
                <xsd:element ref="ns9:Address" minOccurs="0"/>
                <xsd:element ref="ns2:BusinessName" minOccurs="0"/>
                <xsd:element ref="ns2:BusinessType" minOccurs="0"/>
                <xsd:element ref="ns2:LicenceNumber" minOccurs="0"/>
                <xsd:element ref="ns2:Licensee" minOccurs="0"/>
                <xsd:element ref="ns2:ServiceRequestID" minOccurs="0"/>
                <xsd:element ref="ns2:ValuationNumber" minOccurs="0"/>
                <xsd:element ref="ns2:Topic" minOccurs="0"/>
                <xsd:element ref="ns2:MediaServiceDateTaken" minOccurs="0"/>
                <xsd:element ref="ns2:MediaServiceOCR" minOccurs="0"/>
                <xsd:element ref="ns10:TaxCatchAll" minOccurs="0"/>
                <xsd:element ref="ns2:MediaServiceLocation" minOccurs="0"/>
                <xsd:element ref="ns10:SharedWithUsers" minOccurs="0"/>
                <xsd:element ref="ns10:SharedWithDetails" minOccurs="0"/>
                <xsd:element ref="ns2:MediaLengthInSeconds" minOccurs="0"/>
                <xsd:element ref="ns2:MediaServiceObjectDetectorVersions" minOccurs="0"/>
                <xsd:element ref="ns2:MediaServiceSearchProperties" minOccurs="0"/>
                <xsd:element ref="ns9:ApplicationNo" minOccurs="0"/>
                <xsd:element ref="ns8:EDDataID" minOccurs="0"/>
                <xsd:element ref="ns8:EDLevel1" minOccurs="0"/>
                <xsd:element ref="ns8:EDLevel2" minOccurs="0"/>
                <xsd:element ref="ns8:EDLevel3" minOccurs="0"/>
                <xsd:element ref="ns8:EDLevel4" minOccurs="0"/>
                <xsd:element ref="ns8:EDLevel5" minOccurs="0"/>
                <xsd:element ref="ns8:LegacyMetadata" minOccurs="0"/>
                <xsd:element ref="ns9:ValuationNo" minOccurs="0"/>
                <xsd:element ref="ns9:Town" minOccurs="0"/>
                <xsd:element ref="ns8:RMClassification" minOccurs="0"/>
                <xsd:element ref="ns8:RelatedValuationNumber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829de-8910-4973-aa9c-7bf3119b1a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ServiceRequestNumber" ma:index="48" nillable="true" ma:displayName="Service Request Number" ma:internalName="ServiceRequestNumber" ma:readOnly="false">
      <xsd:simpleType>
        <xsd:restriction base="dms:Text">
          <xsd:maxLength value="255"/>
        </xsd:restriction>
      </xsd:simpleType>
    </xsd:element>
    <xsd:element name="FilePath" ma:index="50" nillable="true" ma:displayName="FilePath" ma:hidden="true" ma:internalName="FilePath" ma:readOnly="false">
      <xsd:simpleType>
        <xsd:restriction base="dms:Text">
          <xsd:maxLength value="255"/>
        </xsd:restriction>
      </xsd:simpleType>
    </xsd:element>
    <xsd:element name="FolderPath" ma:index="51" nillable="true" ma:displayName="FolderPath" ma:hidden="true" ma:internalName="FolderPath" ma:readOnly="false">
      <xsd:simpleType>
        <xsd:restriction base="dms:Text">
          <xsd:maxLength value="255"/>
        </xsd:restriction>
      </xsd:simpleType>
    </xsd:element>
    <xsd:element name="BusinessName" ma:index="53" nillable="true" ma:displayName="Business Name" ma:internalName="BusinessName" ma:readOnly="false">
      <xsd:simpleType>
        <xsd:restriction base="dms:Text">
          <xsd:maxLength value="255"/>
        </xsd:restriction>
      </xsd:simpleType>
    </xsd:element>
    <xsd:element name="BusinessType" ma:index="54" nillable="true" ma:displayName="Business Type" ma:internalName="BusinessType" ma:readOnly="false">
      <xsd:simpleType>
        <xsd:restriction base="dms:Text">
          <xsd:maxLength value="255"/>
        </xsd:restriction>
      </xsd:simpleType>
    </xsd:element>
    <xsd:element name="LicenceNumber" ma:index="55" nillable="true" ma:displayName="Licence Number" ma:internalName="LicenceNumber" ma:readOnly="false">
      <xsd:simpleType>
        <xsd:restriction base="dms:Text">
          <xsd:maxLength value="255"/>
        </xsd:restriction>
      </xsd:simpleType>
    </xsd:element>
    <xsd:element name="Licensee" ma:index="56" nillable="true" ma:displayName="Licensee" ma:internalName="Licensee" ma:readOnly="false">
      <xsd:simpleType>
        <xsd:restriction base="dms:Text">
          <xsd:maxLength value="255"/>
        </xsd:restriction>
      </xsd:simpleType>
    </xsd:element>
    <xsd:element name="ServiceRequestID" ma:index="57" nillable="true" ma:displayName="Service Request ID" ma:internalName="ServiceRequestID" ma:readOnly="false">
      <xsd:simpleType>
        <xsd:restriction base="dms:Text">
          <xsd:maxLength value="255"/>
        </xsd:restriction>
      </xsd:simpleType>
    </xsd:element>
    <xsd:element name="ValuationNumber" ma:index="58" nillable="true" ma:displayName="Valuation Number" ma:internalName="ValuationNumber" ma:readOnly="false">
      <xsd:simpleType>
        <xsd:restriction base="dms:Text">
          <xsd:maxLength value="255"/>
        </xsd:restriction>
      </xsd:simpleType>
    </xsd:element>
    <xsd:element name="Topic" ma:index="59" nillable="true" ma:displayName="Topic" ma:format="Dropdown" ma:internalName="Topic" ma:readOnly="false">
      <xsd:simpleType>
        <xsd:union memberTypes="dms:Text">
          <xsd:simpleType>
            <xsd:restriction base="dms:Choice">
              <xsd:enumeration value="Job Sheet"/>
              <xsd:enumeration value="Draft - Victim Statement"/>
              <xsd:enumeration value="Signed - Victim Statement"/>
              <xsd:enumeration value="Draft - Witness Statement"/>
              <xsd:enumeration value="Signed - Witness Statement"/>
              <xsd:enumeration value="Investigation Report"/>
              <xsd:enumeration value="Service request extract"/>
            </xsd:restriction>
          </xsd:simpleType>
        </xsd:union>
      </xsd:simpleType>
    </xsd:element>
    <xsd:element name="MediaServiceDateTaken" ma:index="60" nillable="true" ma:displayName="MediaServiceDateTaken" ma:hidden="true" ma:internalName="MediaServiceDateTaken" ma:readOnly="true">
      <xsd:simpleType>
        <xsd:restriction base="dms:Text"/>
      </xsd:simpleType>
    </xsd:element>
    <xsd:element name="MediaServiceOCR" ma:index="61" nillable="true" ma:displayName="Extracted Text" ma:internalName="MediaServiceOCR" ma:readOnly="true">
      <xsd:simpleType>
        <xsd:restriction base="dms:Note">
          <xsd:maxLength value="255"/>
        </xsd:restriction>
      </xsd:simpleType>
    </xsd:element>
    <xsd:element name="MediaServiceLocation" ma:index="64" nillable="true" ma:displayName="Location" ma:internalName="MediaServiceLocation" ma:readOnly="true">
      <xsd:simpleType>
        <xsd:restriction base="dms:Text"/>
      </xsd:simpleType>
    </xsd:element>
    <xsd:element name="MediaLengthInSeconds" ma:index="67" nillable="true" ma:displayName="Length (seconds)" ma:description="" ma:hidden="true" ma:internalName="MediaLengthInSeconds" ma:readOnly="true">
      <xsd:simpleType>
        <xsd:restriction base="dms:Unknown"/>
      </xsd:simpleType>
    </xsd:element>
    <xsd:element name="MediaServiceObjectDetectorVersions" ma:index="68" nillable="true" ma:displayName="MediaServiceObjectDetectorVersions" ma:hidden="true" ma:indexed="true" ma:internalName="MediaServiceObjectDetectorVersions" ma:readOnly="true">
      <xsd:simpleType>
        <xsd:restriction base="dms:Text"/>
      </xsd:simpleType>
    </xsd:element>
    <xsd:element name="MediaServiceSearchProperties" ma:index="69" nillable="true" ma:displayName="MediaServiceSearchProperties" ma:hidden="true" ma:internalName="MediaServiceSearchProperties" ma:readOnly="true">
      <xsd:simpleType>
        <xsd:restriction base="dms:Note"/>
      </xsd:simpleType>
    </xsd:element>
    <xsd:element name="lcf76f155ced4ddcb4097134ff3c332f" ma:index="82" nillable="true" ma:taxonomy="true" ma:internalName="lcf76f155ced4ddcb4097134ff3c332f" ma:taxonomyFieldName="MediaServiceImageTags" ma:displayName="Image Tags" ma:readOnly="false" ma:fieldId="{5cf76f15-5ced-4ddc-b409-7134ff3c332f}" ma:taxonomyMulti="true" ma:sspId="c1a1cba4-1f74-403f-95b2-fb9a3922aed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5" nillable="true" ma:displayName="Key Words" ma:internalName="KeyWords" ma:readOnly="false">
      <xsd:simpleType>
        <xsd:restriction base="dms:Note">
          <xsd:maxLength value="255"/>
        </xsd:restriction>
      </xsd:simpleType>
    </xsd:element>
    <xsd:element name="SecurityClassification" ma:index="19"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44f1fc5f-b325-4eee-aff1-f819b799bcaf" elementFormDefault="qualified">
    <xsd:import namespace="http://schemas.microsoft.com/office/2006/documentManagement/types"/>
    <xsd:import namespace="http://schemas.microsoft.com/office/infopath/2007/PartnerControls"/>
    <xsd:element name="Comments" ma:index="16" nillable="true" ma:displayName="Comments" ma:internalName="Comme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7"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8" nillable="true" ma:displayName="Narrative" ma:hidden="true" ma:internalName="Narrative" ma:readOnly="false">
      <xsd:simpleType>
        <xsd:restriction base="dms:Note"/>
      </xsd:simpleType>
    </xsd:element>
    <xsd:element name="Subactivity" ma:index="20" nillable="true" ma:displayName="Subactivity" ma:default="NA" ma:hidden="true" ma:internalName="Subactivity" ma:readOnly="false">
      <xsd:simpleType>
        <xsd:restriction base="dms:Text">
          <xsd:maxLength value="255"/>
        </xsd:restriction>
      </xsd:simpleType>
    </xsd:element>
    <xsd:element name="Case" ma:index="21" nillable="true" ma:displayName="Case" ma:default="NA" ma:hidden="true" ma:internalName="Case" ma:readOnly="false">
      <xsd:simpleType>
        <xsd:restriction base="dms:Text">
          <xsd:maxLength value="255"/>
        </xsd:restriction>
      </xsd:simpleType>
    </xsd:element>
    <xsd:element name="RelatedPeople" ma:index="22"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23" nillable="true" ma:displayName="Category 1" ma:default="NA" ma:hidden="true" ma:internalName="CategoryName" ma:readOnly="false">
      <xsd:simpleType>
        <xsd:restriction base="dms:Text">
          <xsd:maxLength value="255"/>
        </xsd:restriction>
      </xsd:simpleType>
    </xsd:element>
    <xsd:element name="CategoryValue" ma:index="24" nillable="true" ma:displayName="Category 2" ma:default="NA" ma:hidden="true" ma:internalName="CategoryValue" ma:readOnly="false">
      <xsd:simpleType>
        <xsd:restriction base="dms:Text">
          <xsd:maxLength value="255"/>
        </xsd:restriction>
      </xsd:simpleType>
    </xsd:element>
    <xsd:element name="BusinessValue" ma:index="25" nillable="true" ma:displayName="Business Value" ma:hidden="true" ma:internalName="BusinessValue" ma:readOnly="false">
      <xsd:simpleType>
        <xsd:restriction base="dms:Text">
          <xsd:maxLength value="255"/>
        </xsd:restriction>
      </xsd:simpleType>
    </xsd:element>
    <xsd:element name="FunctionGroup" ma:index="26" nillable="true" ma:displayName="Function Group" ma:default="NA" ma:hidden="true" ma:internalName="FunctionGroup" ma:readOnly="false">
      <xsd:simpleType>
        <xsd:restriction base="dms:Text">
          <xsd:maxLength value="255"/>
        </xsd:restriction>
      </xsd:simpleType>
    </xsd:element>
    <xsd:element name="Function" ma:index="27" nillable="true" ma:displayName="Function" ma:default="NA" ma:hidden="true" ma:internalName="Function" ma:readOnly="false">
      <xsd:simpleType>
        <xsd:restriction base="dms:Text">
          <xsd:maxLength value="255"/>
        </xsd:restriction>
      </xsd:simpleType>
    </xsd:element>
    <xsd:element name="PRAType" ma:index="28" nillable="true" ma:displayName="PRA Type" ma:default="Doc" ma:hidden="true" ma:internalName="PRAType" ma:readOnly="false">
      <xsd:simpleType>
        <xsd:restriction base="dms:Text">
          <xsd:maxLength value="255"/>
        </xsd:restriction>
      </xsd:simpleType>
    </xsd:element>
    <xsd:element name="PRADate1" ma:index="29" nillable="true" ma:displayName="PRA Date 1" ma:format="DateOnly" ma:hidden="true" ma:internalName="PRADate1" ma:readOnly="false">
      <xsd:simpleType>
        <xsd:restriction base="dms:DateTime"/>
      </xsd:simpleType>
    </xsd:element>
    <xsd:element name="PRADate2" ma:index="30" nillable="true" ma:displayName="PRA Date 2" ma:format="DateOnly" ma:hidden="true" ma:internalName="PRADate2" ma:readOnly="false">
      <xsd:simpleType>
        <xsd:restriction base="dms:DateTime"/>
      </xsd:simpleType>
    </xsd:element>
    <xsd:element name="PRADate3" ma:index="31" nillable="true" ma:displayName="PRA Date 3" ma:format="DateOnly" ma:hidden="true" ma:internalName="PRADate3" ma:readOnly="false">
      <xsd:simpleType>
        <xsd:restriction base="dms:DateTime"/>
      </xsd:simpleType>
    </xsd:element>
    <xsd:element name="PRADateDisposal" ma:index="32" nillable="true" ma:displayName="PRA Date Disposal" ma:format="DateOnly" ma:hidden="true" ma:internalName="PRADateDisposal" ma:readOnly="false">
      <xsd:simpleType>
        <xsd:restriction base="dms:DateTime"/>
      </xsd:simpleType>
    </xsd:element>
    <xsd:element name="PRADateTrigger" ma:index="33" nillable="true" ma:displayName="PRA Date Trigger" ma:format="DateOnly" ma:hidden="true" ma:internalName="PRADateTrigger" ma:readOnly="false">
      <xsd:simpleType>
        <xsd:restriction base="dms:DateTime"/>
      </xsd:simpleType>
    </xsd:element>
    <xsd:element name="PRAText1" ma:index="34" nillable="true" ma:displayName="PRA Text 1" ma:hidden="true" ma:internalName="PRAText1" ma:readOnly="false">
      <xsd:simpleType>
        <xsd:restriction base="dms:Text">
          <xsd:maxLength value="255"/>
        </xsd:restriction>
      </xsd:simpleType>
    </xsd:element>
    <xsd:element name="PRAText2" ma:index="35" nillable="true" ma:displayName="PRA Text 2" ma:hidden="true" ma:internalName="PRAText2" ma:readOnly="false">
      <xsd:simpleType>
        <xsd:restriction base="dms:Text">
          <xsd:maxLength value="255"/>
        </xsd:restriction>
      </xsd:simpleType>
    </xsd:element>
    <xsd:element name="PRAText3" ma:index="36" nillable="true" ma:displayName="PRA Text 3" ma:hidden="true" ma:internalName="PRAText3" ma:readOnly="false">
      <xsd:simpleType>
        <xsd:restriction base="dms:Text">
          <xsd:maxLength value="255"/>
        </xsd:restriction>
      </xsd:simpleType>
    </xsd:element>
    <xsd:element name="PRAText4" ma:index="37" nillable="true" ma:displayName="PRA Text 4" ma:hidden="true" ma:internalName="PRAText4" ma:readOnly="false">
      <xsd:simpleType>
        <xsd:restriction base="dms:Text">
          <xsd:maxLength value="255"/>
        </xsd:restriction>
      </xsd:simpleType>
    </xsd:element>
    <xsd:element name="PRAText5" ma:index="38" nillable="true" ma:displayName="PRA Text 5" ma:hidden="true" ma:internalName="PRAText5" ma:readOnly="false">
      <xsd:simpleType>
        <xsd:restriction base="dms:Text">
          <xsd:maxLength value="255"/>
        </xsd:restriction>
      </xsd:simpleType>
    </xsd:element>
    <xsd:element name="AggregationStatus" ma:index="39"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40" nillable="true" ma:displayName="Project" ma:default="NA" ma:hidden="true" ma:internalName="Project" ma:readOnly="false">
      <xsd:simpleType>
        <xsd:restriction base="dms:Text">
          <xsd:maxLength value="255"/>
        </xsd:restriction>
      </xsd:simpleType>
    </xsd:element>
    <xsd:element name="Activity" ma:index="41" nillable="true" ma:displayName="Activity" ma:default="NA"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42"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43" nillable="true" ma:displayName="Channel" ma:default="NA" ma:hidden="true" ma:internalName="Channel" ma:readOnly="false">
      <xsd:simpleType>
        <xsd:restriction base="dms:Text">
          <xsd:maxLength value="255"/>
        </xsd:restriction>
      </xsd:simpleType>
    </xsd:element>
    <xsd:element name="Team" ma:index="44" nillable="true" ma:displayName="Team" ma:hidden="true" ma:internalName="Team" ma:readOnly="false">
      <xsd:simpleType>
        <xsd:restriction base="dms:Text">
          <xsd:maxLength value="255"/>
        </xsd:restriction>
      </xsd:simpleType>
    </xsd:element>
    <xsd:element name="Level2" ma:index="45" nillable="true" ma:displayName="Level2" ma:hidden="true" ma:internalName="Level2" ma:readOnly="false">
      <xsd:simpleType>
        <xsd:restriction base="dms:Text">
          <xsd:maxLength value="255"/>
        </xsd:restriction>
      </xsd:simpleType>
    </xsd:element>
    <xsd:element name="Level3" ma:index="46" nillable="true" ma:displayName="Level3" ma:hidden="true" ma:internalName="Level3" ma:readOnly="false">
      <xsd:simpleType>
        <xsd:restriction base="dms:Text">
          <xsd:maxLength value="255"/>
        </xsd:restriction>
      </xsd:simpleType>
    </xsd:element>
    <xsd:element name="Year" ma:index="47" nillable="true" ma:displayName="Year"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bcd593-d4c7-4359-a33f-8fe16413171d" elementFormDefault="qualified">
    <xsd:import namespace="http://schemas.microsoft.com/office/2006/documentManagement/types"/>
    <xsd:import namespace="http://schemas.microsoft.com/office/infopath/2007/PartnerControls"/>
    <xsd:element name="InternalOnly" ma:index="49" nillable="true" ma:displayName="Internal Only" ma:default="0" ma:internalName="InternalOnly" ma:readOnly="false">
      <xsd:simpleType>
        <xsd:restriction base="dms:Boolean"/>
      </xsd:simpleType>
    </xsd:element>
    <xsd:element name="EDDataID" ma:index="71" nillable="true" ma:displayName="EDDataID" ma:hidden="true" ma:internalName="EDDataID" ma:readOnly="false">
      <xsd:simpleType>
        <xsd:restriction base="dms:Text">
          <xsd:maxLength value="255"/>
        </xsd:restriction>
      </xsd:simpleType>
    </xsd:element>
    <xsd:element name="EDLevel1" ma:index="72" nillable="true" ma:displayName="EDLevel1" ma:hidden="true" ma:internalName="EDLevel1" ma:readOnly="false">
      <xsd:simpleType>
        <xsd:restriction base="dms:Text">
          <xsd:maxLength value="255"/>
        </xsd:restriction>
      </xsd:simpleType>
    </xsd:element>
    <xsd:element name="EDLevel2" ma:index="73" nillable="true" ma:displayName="EDLevel2" ma:hidden="true" ma:internalName="EDLevel2" ma:readOnly="false">
      <xsd:simpleType>
        <xsd:restriction base="dms:Text">
          <xsd:maxLength value="255"/>
        </xsd:restriction>
      </xsd:simpleType>
    </xsd:element>
    <xsd:element name="EDLevel3" ma:index="74" nillable="true" ma:displayName="EDLevel3" ma:hidden="true" ma:internalName="EDLevel3" ma:readOnly="false">
      <xsd:simpleType>
        <xsd:restriction base="dms:Text">
          <xsd:maxLength value="255"/>
        </xsd:restriction>
      </xsd:simpleType>
    </xsd:element>
    <xsd:element name="EDLevel4" ma:index="75" nillable="true" ma:displayName="EDLevel4" ma:hidden="true" ma:internalName="EDLevel4" ma:readOnly="false">
      <xsd:simpleType>
        <xsd:restriction base="dms:Text">
          <xsd:maxLength value="255"/>
        </xsd:restriction>
      </xsd:simpleType>
    </xsd:element>
    <xsd:element name="EDLevel5" ma:index="76" nillable="true" ma:displayName="EDLevel5" ma:hidden="true" ma:internalName="EDLevel5" ma:readOnly="false">
      <xsd:simpleType>
        <xsd:restriction base="dms:Text">
          <xsd:maxLength value="255"/>
        </xsd:restriction>
      </xsd:simpleType>
    </xsd:element>
    <xsd:element name="LegacyMetadata" ma:index="77" nillable="true" ma:displayName="Legacy Metadata" ma:hidden="true" ma:internalName="LegacyMetadata" ma:readOnly="false">
      <xsd:simpleType>
        <xsd:restriction base="dms:Note"/>
      </xsd:simpleType>
    </xsd:element>
    <xsd:element name="RMClassification" ma:index="80" nillable="true" ma:displayName="RM Classification" ma:hidden="true" ma:internalName="RMClassification" ma:readOnly="false">
      <xsd:simpleType>
        <xsd:restriction base="dms:Text">
          <xsd:maxLength value="255"/>
        </xsd:restriction>
      </xsd:simpleType>
    </xsd:element>
    <xsd:element name="RelatedValuationNumbers" ma:index="81" nillable="true" ma:displayName="Related Valuation Numbers" ma:hidden="true" ma:internalName="RelatedValuationNumber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d205ad-2945-4b0f-982a-48f644879018" elementFormDefault="qualified">
    <xsd:import namespace="http://schemas.microsoft.com/office/2006/documentManagement/types"/>
    <xsd:import namespace="http://schemas.microsoft.com/office/infopath/2007/PartnerControls"/>
    <xsd:element name="Address" ma:index="52" nillable="true" ma:displayName="Address" ma:internalName="Address" ma:readOnly="false">
      <xsd:simpleType>
        <xsd:restriction base="dms:Text">
          <xsd:maxLength value="255"/>
        </xsd:restriction>
      </xsd:simpleType>
    </xsd:element>
    <xsd:element name="ApplicationNo" ma:index="70" nillable="true" ma:displayName="Application Number" ma:hidden="true" ma:internalName="ApplicationNo" ma:readOnly="false">
      <xsd:simpleType>
        <xsd:restriction base="dms:Text">
          <xsd:maxLength value="255"/>
        </xsd:restriction>
      </xsd:simpleType>
    </xsd:element>
    <xsd:element name="ValuationNo" ma:index="78" nillable="true" ma:displayName="Valuation Number" ma:hidden="true" ma:internalName="ValuationNo" ma:readOnly="false">
      <xsd:simpleType>
        <xsd:restriction base="dms:Text">
          <xsd:maxLength value="255"/>
        </xsd:restriction>
      </xsd:simpleType>
    </xsd:element>
    <xsd:element name="Town" ma:index="79" nillable="true" ma:displayName="Town" ma:hidden="true" ma:internalName="Tow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f08c19-8c6a-4a1c-ad66-5f41cae03708" elementFormDefault="qualified">
    <xsd:import namespace="http://schemas.microsoft.com/office/2006/documentManagement/types"/>
    <xsd:import namespace="http://schemas.microsoft.com/office/infopath/2007/PartnerControls"/>
    <xsd:element name="TaxCatchAll" ma:index="63" nillable="true" ma:displayName="Taxonomy Catch All Column" ma:hidden="true" ma:list="{cf0ffb31-1724-4e9c-8b86-2aca802d24c3}" ma:internalName="TaxCatchAll" ma:showField="CatchAllData" ma:web="70f08c19-8c6a-4a1c-ad66-5f41cae03708">
      <xsd:complexType>
        <xsd:complexContent>
          <xsd:extension base="dms:MultiChoiceLookup">
            <xsd:sequence>
              <xsd:element name="Value" type="dms:Lookup" maxOccurs="unbounded" minOccurs="0" nillable="true"/>
            </xsd:sequence>
          </xsd:extension>
        </xsd:complexContent>
      </xsd:complexType>
    </xsd:element>
    <xsd:element name="SharedWithUsers" ma:index="6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activity xmlns="4f9c820c-e7e2-444d-97ee-45f2b3485c1d">NA</Subactivity>
    <BusinessValue xmlns="4f9c820c-e7e2-444d-97ee-45f2b3485c1d" xsi:nil="true"/>
    <PRADateDisposal xmlns="4f9c820c-e7e2-444d-97ee-45f2b3485c1d" xsi:nil="true"/>
    <KeyWords xmlns="15ffb055-6eb4-45a1-bc20-bf2ac0d420da" xsi:nil="true"/>
    <SecurityClassification xmlns="15ffb055-6eb4-45a1-bc20-bf2ac0d420da" xsi:nil="true"/>
    <InternalOnly xmlns="55bcd593-d4c7-4359-a33f-8fe16413171d">false</InternalOnly>
    <PRADate3 xmlns="4f9c820c-e7e2-444d-97ee-45f2b3485c1d" xsi:nil="true"/>
    <PRAText5 xmlns="4f9c820c-e7e2-444d-97ee-45f2b3485c1d" xsi:nil="true"/>
    <Level2 xmlns="c91a514c-9034-4fa3-897a-8352025b26ed" xsi:nil="true"/>
    <Activity xmlns="4f9c820c-e7e2-444d-97ee-45f2b3485c1d">Operational Reporting</Activity>
    <AggregationStatus xmlns="4f9c820c-e7e2-444d-97ee-45f2b3485c1d">Normal</AggregationStatus>
    <Comments xmlns="44f1fc5f-b325-4eee-aff1-f819b799bcaf" xsi:nil="true"/>
    <CategoryValue xmlns="4f9c820c-e7e2-444d-97ee-45f2b3485c1d">NA</CategoryValue>
    <PRADate2 xmlns="4f9c820c-e7e2-444d-97ee-45f2b3485c1d" xsi:nil="true"/>
    <ValuationNo xmlns="5bd205ad-2945-4b0f-982a-48f644879018" xsi:nil="true"/>
    <Case xmlns="4f9c820c-e7e2-444d-97ee-45f2b3485c1d">NA</Case>
    <PRAText1 xmlns="4f9c820c-e7e2-444d-97ee-45f2b3485c1d" xsi:nil="true"/>
    <PRAText4 xmlns="4f9c820c-e7e2-444d-97ee-45f2b3485c1d" xsi:nil="true"/>
    <Level3 xmlns="c91a514c-9034-4fa3-897a-8352025b26ed" xsi:nil="true"/>
    <Team xmlns="c91a514c-9034-4fa3-897a-8352025b26ed">Water and Wastewater</Team>
    <Project xmlns="4f9c820c-e7e2-444d-97ee-45f2b3485c1d">NA</Project>
    <Address xmlns="5bd205ad-2945-4b0f-982a-48f644879018" xsi:nil="true"/>
    <FunctionGroup xmlns="4f9c820c-e7e2-444d-97ee-45f2b3485c1d">NA</FunctionGroup>
    <Function xmlns="4f9c820c-e7e2-444d-97ee-45f2b3485c1d">NA</Function>
    <RelatedPeople xmlns="4f9c820c-e7e2-444d-97ee-45f2b3485c1d">
      <UserInfo>
        <DisplayName/>
        <AccountId xsi:nil="true"/>
        <AccountType/>
      </UserInfo>
    </RelatedPeople>
    <AggregationNarrative xmlns="725c79e5-42ce-4aa0-ac78-b6418001f0d2" xsi:nil="true"/>
    <Channel xmlns="c91a514c-9034-4fa3-897a-8352025b26ed">General</Channel>
    <PRAType xmlns="4f9c820c-e7e2-444d-97ee-45f2b3485c1d">Doc</PRAType>
    <PRADate1 xmlns="4f9c820c-e7e2-444d-97ee-45f2b3485c1d" xsi:nil="true"/>
    <DocumentType xmlns="4f9c820c-e7e2-444d-97ee-45f2b3485c1d" xsi:nil="true"/>
    <PRAText3 xmlns="4f9c820c-e7e2-444d-97ee-45f2b3485c1d" xsi:nil="true"/>
    <Year xmlns="c91a514c-9034-4fa3-897a-8352025b26ed" xsi:nil="true"/>
    <Narrative xmlns="4f9c820c-e7e2-444d-97ee-45f2b3485c1d" xsi:nil="true"/>
    <CategoryName xmlns="4f9c820c-e7e2-444d-97ee-45f2b3485c1d">NA</CategoryName>
    <PRADateTrigger xmlns="4f9c820c-e7e2-444d-97ee-45f2b3485c1d" xsi:nil="true"/>
    <PRAText2 xmlns="4f9c820c-e7e2-444d-97ee-45f2b3485c1d" xsi:nil="true"/>
    <ApplicationNo xmlns="5bd205ad-2945-4b0f-982a-48f644879018" xsi:nil="true"/>
    <RelatedValuationNumbers xmlns="55bcd593-d4c7-4359-a33f-8fe16413171d" xsi:nil="true"/>
    <RMClassification xmlns="55bcd593-d4c7-4359-a33f-8fe16413171d" xsi:nil="true"/>
    <EDLevel1 xmlns="55bcd593-d4c7-4359-a33f-8fe16413171d" xsi:nil="true"/>
    <EDLevel4 xmlns="55bcd593-d4c7-4359-a33f-8fe16413171d" xsi:nil="true"/>
    <EDDataID xmlns="55bcd593-d4c7-4359-a33f-8fe16413171d" xsi:nil="true"/>
    <Town xmlns="5bd205ad-2945-4b0f-982a-48f644879018" xsi:nil="true"/>
    <EDLevel5 xmlns="55bcd593-d4c7-4359-a33f-8fe16413171d" xsi:nil="true"/>
    <EDLevel2 xmlns="55bcd593-d4c7-4359-a33f-8fe16413171d" xsi:nil="true"/>
    <EDLevel3 xmlns="55bcd593-d4c7-4359-a33f-8fe16413171d" xsi:nil="true"/>
    <LegacyMetadata xmlns="55bcd593-d4c7-4359-a33f-8fe16413171d" xsi:nil="true"/>
    <SharedWithUsers xmlns="70f08c19-8c6a-4a1c-ad66-5f41cae03708">
      <UserInfo>
        <DisplayName/>
        <AccountId xsi:nil="true"/>
        <AccountType/>
      </UserInfo>
    </SharedWithUsers>
    <TaxCatchAll xmlns="70f08c19-8c6a-4a1c-ad66-5f41cae03708" xsi:nil="true"/>
    <lcf76f155ced4ddcb4097134ff3c332f xmlns="c57829de-8910-4973-aa9c-7bf3119b1a69">
      <Terms xmlns="http://schemas.microsoft.com/office/infopath/2007/PartnerControls"/>
    </lcf76f155ced4ddcb4097134ff3c332f>
    <FilePath xmlns="c57829de-8910-4973-aa9c-7bf3119b1a69" xsi:nil="true"/>
    <Topic xmlns="c57829de-8910-4973-aa9c-7bf3119b1a69" xsi:nil="true"/>
    <BusinessType xmlns="c57829de-8910-4973-aa9c-7bf3119b1a69" xsi:nil="true"/>
    <ValuationNumber xmlns="c57829de-8910-4973-aa9c-7bf3119b1a69" xsi:nil="true"/>
    <BusinessName xmlns="c57829de-8910-4973-aa9c-7bf3119b1a69" xsi:nil="true"/>
    <ServiceRequestID xmlns="c57829de-8910-4973-aa9c-7bf3119b1a69" xsi:nil="true"/>
    <Licensee xmlns="c57829de-8910-4973-aa9c-7bf3119b1a69" xsi:nil="true"/>
    <LicenceNumber xmlns="c57829de-8910-4973-aa9c-7bf3119b1a69" xsi:nil="true"/>
    <ServiceRequestNumber xmlns="c57829de-8910-4973-aa9c-7bf3119b1a69" xsi:nil="true"/>
    <FolderPath xmlns="c57829de-8910-4973-aa9c-7bf3119b1a69" xsi:nil="true"/>
  </documentManagement>
</p:properties>
</file>

<file path=customXml/itemProps1.xml><?xml version="1.0" encoding="utf-8"?>
<ds:datastoreItem xmlns:ds="http://schemas.openxmlformats.org/officeDocument/2006/customXml" ds:itemID="{CDB44A05-F798-4B60-8E77-2ED41E7150F6}"/>
</file>

<file path=customXml/itemProps2.xml><?xml version="1.0" encoding="utf-8"?>
<ds:datastoreItem xmlns:ds="http://schemas.openxmlformats.org/officeDocument/2006/customXml" ds:itemID="{1F75743D-5CB4-46E8-9423-D9EC36A5BD06}">
  <ds:schemaRefs>
    <ds:schemaRef ds:uri="http://schemas.microsoft.com/sharepoint/v3/contenttype/forms"/>
  </ds:schemaRefs>
</ds:datastoreItem>
</file>

<file path=customXml/itemProps3.xml><?xml version="1.0" encoding="utf-8"?>
<ds:datastoreItem xmlns:ds="http://schemas.openxmlformats.org/officeDocument/2006/customXml" ds:itemID="{AEB09F92-845A-4A9C-AA56-32AC21E5D19F}">
  <ds:schemaRefs>
    <ds:schemaRef ds:uri="55c565c0-958a-47ec-bd3e-5bc98eafc4c2"/>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 ds:uri="3a231781-caca-4cf0-85ae-ccb253205b5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PWWTP recovery _12 June storm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Ramesh Sharma</dc:creator>
  <cp:keywords/>
  <dc:description/>
  <cp:lastModifiedBy>Grant Stuart</cp:lastModifiedBy>
  <cp:revision/>
  <dcterms:created xsi:type="dcterms:W3CDTF">2022-06-13T04:03:39Z</dcterms:created>
  <dcterms:modified xsi:type="dcterms:W3CDTF">2023-02-23T00:35:20Z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0x010100D1971AF4B114B24FAC9DABBC75F22073</vt:lpwstr>
  </property>
  <property fmtid="{D5CDD505-2E9C-101B-9397-08002B2CF9AE}" pid="3" name="Property">
    <vt:lpwstr/>
  </property>
  <property fmtid="{D5CDD505-2E9C-101B-9397-08002B2CF9AE}" pid="4" name="OriginalSubject">
    <vt:lpwstr/>
  </property>
  <property fmtid="{D5CDD505-2E9C-101B-9397-08002B2CF9AE}" pid="5" name="Order">
    <vt:r8>31000</vt:r8>
  </property>
  <property fmtid="{D5CDD505-2E9C-101B-9397-08002B2CF9AE}" pid="6" name="MailPreviewData">
    <vt:lpwstr/>
  </property>
  <property fmtid="{D5CDD505-2E9C-101B-9397-08002B2CF9AE}" pid="7" name="ILFrom">
    <vt:lpwstr/>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y fmtid="{D5CDD505-2E9C-101B-9397-08002B2CF9AE}" pid="12" name="TemplateUrl">
    <vt:lpwstr/>
  </property>
  <property fmtid="{D5CDD505-2E9C-101B-9397-08002B2CF9AE}" pid="13" name="To">
    <vt:lpwstr/>
  </property>
  <property fmtid="{D5CDD505-2E9C-101B-9397-08002B2CF9AE}" pid="15" name="_ExtendedDescription">
    <vt:lpwstr/>
  </property>
  <property fmtid="{D5CDD505-2E9C-101B-9397-08002B2CF9AE}" pid="16" name="TriggerFlowInfo">
    <vt:lpwstr/>
  </property>
  <property fmtid="{D5CDD505-2E9C-101B-9397-08002B2CF9AE}" pid="18" name="xd_Signature">
    <vt:bool>false</vt:bool>
  </property>
  <property fmtid="{D5CDD505-2E9C-101B-9397-08002B2CF9AE}" pid="19" name="HarmonieUIHidden">
    <vt:lpwstr/>
  </property>
  <property fmtid="{D5CDD505-2E9C-101B-9397-08002B2CF9AE}" pid="22" name="MediaServiceImageTags">
    <vt:lpwstr/>
  </property>
</Properties>
</file>